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8940" windowHeight="3495" activeTab="0"/>
  </bookViews>
  <sheets>
    <sheet name="pH" sheetId="1" r:id="rId1"/>
    <sheet name="pO2" sheetId="2" r:id="rId2"/>
    <sheet name="pCO2" sheetId="3" r:id="rId3"/>
  </sheets>
  <definedNames>
    <definedName name="_xlnm.Print_Area" localSheetId="2">'pCO2'!$A$1:$H$59</definedName>
    <definedName name="_xlnm.Print_Area" localSheetId="0">'pH'!$A$1:$H$59</definedName>
    <definedName name="_xlnm.Print_Area" localSheetId="1">'pO2'!$A$1:$H$59</definedName>
  </definedNames>
  <calcPr fullCalcOnLoad="1"/>
</workbook>
</file>

<file path=xl/sharedStrings.xml><?xml version="1.0" encoding="utf-8"?>
<sst xmlns="http://schemas.openxmlformats.org/spreadsheetml/2006/main" count="125" uniqueCount="42">
  <si>
    <t>Messwert</t>
  </si>
  <si>
    <t>Abweichung vom Zielwert</t>
  </si>
  <si>
    <t>im zuläss. Bereich (ja/nein)</t>
  </si>
  <si>
    <t>Analyt:</t>
  </si>
  <si>
    <t>Hersteller:</t>
  </si>
  <si>
    <t>Praxis:</t>
  </si>
  <si>
    <t>Zielwert:</t>
  </si>
  <si>
    <t>Einheit:</t>
  </si>
  <si>
    <t>Name:</t>
  </si>
  <si>
    <t>Charge:</t>
  </si>
  <si>
    <t>Mittelwert:</t>
  </si>
  <si>
    <t>zulässiger Bereich (Spalte 3, Tab. B 1 a):</t>
  </si>
  <si>
    <t>Unterschrift:</t>
  </si>
  <si>
    <t>Freigabe/ Sperrung</t>
  </si>
  <si>
    <t xml:space="preserve">Untersucher </t>
  </si>
  <si>
    <t>Kontrolle</t>
  </si>
  <si>
    <t>Methode:</t>
  </si>
  <si>
    <t>Quadrat(Abweichung vom Zielwert)</t>
  </si>
  <si>
    <t>Quadrat. Mittelwert der Messabweichung</t>
  </si>
  <si>
    <t>Vorgaben eingehalten:</t>
  </si>
  <si>
    <t>ja</t>
  </si>
  <si>
    <t>nein</t>
  </si>
  <si>
    <t>%</t>
  </si>
  <si>
    <t>Zul. Abweichung:</t>
  </si>
  <si>
    <t>Freigabe</t>
  </si>
  <si>
    <t>Wiederholung</t>
  </si>
  <si>
    <t>Sperrung</t>
  </si>
  <si>
    <t>Staatsbetrieb für Mess- und Eichwesen, Eichdirektion, Hohe Str. 11, 01069 Dresden</t>
  </si>
  <si>
    <t>Datum</t>
  </si>
  <si>
    <t>Uhrzeit</t>
  </si>
  <si>
    <t>Nr.</t>
  </si>
  <si>
    <t>Zielwert</t>
  </si>
  <si>
    <t>Obere Abw.</t>
  </si>
  <si>
    <t>Untere Abw.</t>
  </si>
  <si>
    <t>Hilfszellen für die Berechnung und Darstellung</t>
  </si>
  <si>
    <t>Messwert Diagramm</t>
  </si>
  <si>
    <t xml:space="preserve">Rel. Quadrat. Mittelwert der Messabweichung: </t>
  </si>
  <si>
    <t>pH (Vollblut)</t>
  </si>
  <si>
    <t>pCO2 (Vollblut)</t>
  </si>
  <si>
    <t>pO2 (Vollblut)</t>
  </si>
  <si>
    <t>mmHg</t>
  </si>
  <si>
    <t>Interne Qualitätskontrolle für Tabelle B 1-Messgrößen nach Rili-BÄK 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</si>
</sst>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%"/>
    <numFmt numFmtId="166" formatCode="0.00000000"/>
    <numFmt numFmtId="167" formatCode="0.0000000"/>
    <numFmt numFmtId="168" formatCode="0.00000"/>
    <numFmt numFmtId="169" formatCode="0.0000"/>
    <numFmt numFmtId="170" formatCode="0.000"/>
    <numFmt numFmtId="171" formatCode="0.0"/>
    <numFmt numFmtId="172" formatCode="h:mm;@"/>
    <numFmt numFmtId="173" formatCode="[$-407]dddd\,\ d\.\ mmmm\ yyyy"/>
    <numFmt numFmtId="174" formatCode="d/m/yy;@"/>
    <numFmt numFmtId="175" formatCode="mmm\ yyyy"/>
    <numFmt numFmtId="176" formatCode="dd/mm/yy;@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3.5"/>
      <color indexed="8"/>
      <name val="Arial"/>
      <family val="2"/>
    </font>
    <font>
      <b/>
      <sz val="3.5"/>
      <color indexed="8"/>
      <name val="Arial"/>
      <family val="2"/>
    </font>
    <font>
      <sz val="3.2"/>
      <color indexed="8"/>
      <name val="Arial"/>
      <family val="2"/>
    </font>
    <font>
      <sz val="3.25"/>
      <color indexed="8"/>
      <name val="Arial"/>
      <family val="2"/>
    </font>
    <font>
      <sz val="2.95"/>
      <color indexed="8"/>
      <name val="Arial"/>
      <family val="2"/>
    </font>
    <font>
      <sz val="3"/>
      <color indexed="8"/>
      <name val="Arial"/>
      <family val="2"/>
    </font>
    <font>
      <b/>
      <sz val="4"/>
      <color indexed="8"/>
      <name val="Arial"/>
      <family val="2"/>
    </font>
    <font>
      <sz val="2.7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6" fillId="33" borderId="10" xfId="0" applyNumberFormat="1" applyFont="1" applyFill="1" applyBorder="1" applyAlignment="1" applyProtection="1">
      <alignment horizontal="center"/>
      <protection hidden="1"/>
    </xf>
    <xf numFmtId="0" fontId="0" fillId="34" borderId="0" xfId="0" applyFill="1" applyAlignment="1">
      <alignment/>
    </xf>
    <xf numFmtId="165" fontId="0" fillId="0" borderId="0" xfId="51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171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2" fontId="6" fillId="33" borderId="15" xfId="0" applyNumberFormat="1" applyFont="1" applyFill="1" applyBorder="1" applyAlignment="1" applyProtection="1">
      <alignment horizontal="center"/>
      <protection hidden="1"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/>
    </xf>
    <xf numFmtId="49" fontId="1" fillId="33" borderId="21" xfId="0" applyNumberFormat="1" applyFont="1" applyFill="1" applyBorder="1" applyAlignment="1" applyProtection="1">
      <alignment horizontal="center"/>
      <protection locked="0"/>
    </xf>
    <xf numFmtId="172" fontId="1" fillId="34" borderId="15" xfId="0" applyNumberFormat="1" applyFont="1" applyFill="1" applyBorder="1" applyAlignment="1" applyProtection="1">
      <alignment horizontal="center"/>
      <protection locked="0"/>
    </xf>
    <xf numFmtId="172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5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33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165" fontId="0" fillId="0" borderId="0" xfId="51" applyNumberFormat="1" applyAlignment="1">
      <alignment/>
    </xf>
    <xf numFmtId="0" fontId="0" fillId="34" borderId="0" xfId="0" applyFill="1" applyAlignment="1">
      <alignment horizontal="right"/>
    </xf>
    <xf numFmtId="0" fontId="0" fillId="0" borderId="0" xfId="0" applyAlignment="1">
      <alignment horizontal="right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28" xfId="0" applyFont="1" applyFill="1" applyBorder="1" applyAlignment="1">
      <alignment horizontal="center"/>
    </xf>
    <xf numFmtId="176" fontId="1" fillId="34" borderId="29" xfId="0" applyNumberFormat="1" applyFont="1" applyFill="1" applyBorder="1" applyAlignment="1">
      <alignment horizontal="center"/>
    </xf>
    <xf numFmtId="176" fontId="1" fillId="34" borderId="3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33" borderId="0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34" borderId="0" xfId="0" applyFill="1" applyAlignment="1">
      <alignment horizontal="center"/>
    </xf>
    <xf numFmtId="0" fontId="7" fillId="33" borderId="23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34" borderId="0" xfId="0" applyFill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5">
    <dxf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"/>
          <c:w val="0.84"/>
          <c:h val="0.8995"/>
        </c:manualLayout>
      </c:layout>
      <c:lineChart>
        <c:grouping val="standard"/>
        <c:varyColors val="0"/>
        <c:ser>
          <c:idx val="0"/>
          <c:order val="0"/>
          <c:tx>
            <c:strRef>
              <c:f>pH!$D$18</c:f>
              <c:strCache>
                <c:ptCount val="1"/>
                <c:pt idx="0">
                  <c:v>Messwert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pH!$B$19:$B$38</c:f>
              <c:numCache/>
            </c:numRef>
          </c:cat>
          <c:val>
            <c:numRef>
              <c:f>pH!$J$19:$J$38</c:f>
              <c:numCache/>
            </c:numRef>
          </c:val>
          <c:smooth val="0"/>
        </c:ser>
        <c:ser>
          <c:idx val="1"/>
          <c:order val="1"/>
          <c:tx>
            <c:strRef>
              <c:f>pH!$L$18</c:f>
              <c:strCache>
                <c:ptCount val="1"/>
                <c:pt idx="0">
                  <c:v>Zielwert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pH!$B$19:$B$38</c:f>
              <c:numCache/>
            </c:numRef>
          </c:cat>
          <c:val>
            <c:numRef>
              <c:f>pH!$L$19:$L$38</c:f>
              <c:numCache/>
            </c:numRef>
          </c:val>
          <c:smooth val="0"/>
        </c:ser>
        <c:ser>
          <c:idx val="2"/>
          <c:order val="2"/>
          <c:tx>
            <c:strRef>
              <c:f>pH!$M$18</c:f>
              <c:strCache>
                <c:ptCount val="1"/>
                <c:pt idx="0">
                  <c:v>Obere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pH!$B$19:$B$38</c:f>
              <c:numCache/>
            </c:numRef>
          </c:cat>
          <c:val>
            <c:numRef>
              <c:f>pH!$M$19:$M$38</c:f>
              <c:numCache/>
            </c:numRef>
          </c:val>
          <c:smooth val="0"/>
        </c:ser>
        <c:ser>
          <c:idx val="3"/>
          <c:order val="3"/>
          <c:tx>
            <c:strRef>
              <c:f>pH!$N$18</c:f>
              <c:strCache>
                <c:ptCount val="1"/>
                <c:pt idx="0">
                  <c:v>Untere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pH!$B$19:$B$38</c:f>
              <c:numCache/>
            </c:numRef>
          </c:cat>
          <c:val>
            <c:numRef>
              <c:f>pH!$N$19:$N$38</c:f>
              <c:numCache/>
            </c:numRef>
          </c:val>
          <c:smooth val="0"/>
        </c:ser>
        <c:marker val="1"/>
        <c:axId val="9136930"/>
        <c:axId val="15123507"/>
      </c:lineChart>
      <c:catAx>
        <c:axId val="913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23507"/>
        <c:crosses val="autoZero"/>
        <c:auto val="1"/>
        <c:lblOffset val="100"/>
        <c:tickLblSkip val="1"/>
        <c:noMultiLvlLbl val="0"/>
      </c:catAx>
      <c:valAx>
        <c:axId val="15123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Wert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69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"/>
          <c:y val="0.03825"/>
          <c:w val="0.112"/>
          <c:h val="0.2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846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pO2!$D$18</c:f>
              <c:strCache>
                <c:ptCount val="1"/>
                <c:pt idx="0">
                  <c:v>Messwert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pO2!$B$19:$B$38</c:f>
              <c:numCache/>
            </c:numRef>
          </c:cat>
          <c:val>
            <c:numRef>
              <c:f>pO2!$J$19:$J$38</c:f>
              <c:numCache/>
            </c:numRef>
          </c:val>
          <c:smooth val="0"/>
        </c:ser>
        <c:ser>
          <c:idx val="1"/>
          <c:order val="1"/>
          <c:tx>
            <c:strRef>
              <c:f>pO2!$L$18</c:f>
              <c:strCache>
                <c:ptCount val="1"/>
                <c:pt idx="0">
                  <c:v>Zielwert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pO2!$B$19:$B$38</c:f>
              <c:numCache/>
            </c:numRef>
          </c:cat>
          <c:val>
            <c:numRef>
              <c:f>pO2!$L$19:$L$38</c:f>
              <c:numCache/>
            </c:numRef>
          </c:val>
          <c:smooth val="0"/>
        </c:ser>
        <c:ser>
          <c:idx val="2"/>
          <c:order val="2"/>
          <c:tx>
            <c:strRef>
              <c:f>pO2!$M$18</c:f>
              <c:strCache>
                <c:ptCount val="1"/>
                <c:pt idx="0">
                  <c:v>Obere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pO2!$B$19:$B$38</c:f>
              <c:numCache/>
            </c:numRef>
          </c:cat>
          <c:val>
            <c:numRef>
              <c:f>pO2!$M$19:$M$38</c:f>
              <c:numCache/>
            </c:numRef>
          </c:val>
          <c:smooth val="0"/>
        </c:ser>
        <c:ser>
          <c:idx val="3"/>
          <c:order val="3"/>
          <c:tx>
            <c:strRef>
              <c:f>pO2!$N$18</c:f>
              <c:strCache>
                <c:ptCount val="1"/>
                <c:pt idx="0">
                  <c:v>Untere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pO2!$B$19:$B$38</c:f>
              <c:numCache/>
            </c:numRef>
          </c:cat>
          <c:val>
            <c:numRef>
              <c:f>pO2!$N$19:$N$38</c:f>
              <c:numCache/>
            </c:numRef>
          </c:val>
          <c:smooth val="0"/>
        </c:ser>
        <c:marker val="1"/>
        <c:axId val="1893836"/>
        <c:axId val="17044525"/>
      </c:lineChart>
      <c:catAx>
        <c:axId val="189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>
            <c:manualLayout>
              <c:xMode val="factor"/>
              <c:yMode val="factor"/>
              <c:x val="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4525"/>
        <c:crosses val="autoZero"/>
        <c:auto val="1"/>
        <c:lblOffset val="100"/>
        <c:tickLblSkip val="1"/>
        <c:noMultiLvlLbl val="0"/>
      </c:catAx>
      <c:valAx>
        <c:axId val="17044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Wert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38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5"/>
          <c:y val="0.042"/>
          <c:w val="0.097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865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pCO2!$D$18</c:f>
              <c:strCache>
                <c:ptCount val="1"/>
                <c:pt idx="0">
                  <c:v>Messwert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pCO2!$B$19:$B$38</c:f>
              <c:numCache/>
            </c:numRef>
          </c:cat>
          <c:val>
            <c:numRef>
              <c:f>pCO2!$J$19:$J$38</c:f>
              <c:numCache/>
            </c:numRef>
          </c:val>
          <c:smooth val="0"/>
        </c:ser>
        <c:ser>
          <c:idx val="1"/>
          <c:order val="1"/>
          <c:tx>
            <c:strRef>
              <c:f>pCO2!$L$18</c:f>
              <c:strCache>
                <c:ptCount val="1"/>
                <c:pt idx="0">
                  <c:v>Zielwert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pCO2!$B$19:$B$38</c:f>
              <c:numCache/>
            </c:numRef>
          </c:cat>
          <c:val>
            <c:numRef>
              <c:f>pCO2!$L$19:$L$38</c:f>
              <c:numCache/>
            </c:numRef>
          </c:val>
          <c:smooth val="0"/>
        </c:ser>
        <c:ser>
          <c:idx val="2"/>
          <c:order val="2"/>
          <c:tx>
            <c:strRef>
              <c:f>pCO2!$M$18</c:f>
              <c:strCache>
                <c:ptCount val="1"/>
                <c:pt idx="0">
                  <c:v>Obere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pCO2!$B$19:$B$38</c:f>
              <c:numCache/>
            </c:numRef>
          </c:cat>
          <c:val>
            <c:numRef>
              <c:f>pCO2!$M$19:$M$38</c:f>
              <c:numCache/>
            </c:numRef>
          </c:val>
          <c:smooth val="0"/>
        </c:ser>
        <c:ser>
          <c:idx val="3"/>
          <c:order val="3"/>
          <c:tx>
            <c:strRef>
              <c:f>pCO2!$N$18</c:f>
              <c:strCache>
                <c:ptCount val="1"/>
                <c:pt idx="0">
                  <c:v>Untere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pCO2!$B$19:$B$38</c:f>
              <c:numCache/>
            </c:numRef>
          </c:cat>
          <c:val>
            <c:numRef>
              <c:f>pCO2!$N$19:$N$38</c:f>
              <c:numCache/>
            </c:numRef>
          </c:val>
          <c:smooth val="0"/>
        </c:ser>
        <c:marker val="1"/>
        <c:axId val="19182998"/>
        <c:axId val="38429255"/>
      </c:lineChart>
      <c:catAx>
        <c:axId val="1918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29255"/>
        <c:crossesAt val="15"/>
        <c:auto val="1"/>
        <c:lblOffset val="100"/>
        <c:tickLblSkip val="1"/>
        <c:noMultiLvlLbl val="0"/>
      </c:catAx>
      <c:valAx>
        <c:axId val="38429255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Wert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8299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0325"/>
          <c:w val="0.09775"/>
          <c:h val="0.2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85725</xdr:rowOff>
    </xdr:from>
    <xdr:to>
      <xdr:col>7</xdr:col>
      <xdr:colOff>790575</xdr:colOff>
      <xdr:row>59</xdr:row>
      <xdr:rowOff>19050</xdr:rowOff>
    </xdr:to>
    <xdr:graphicFrame>
      <xdr:nvGraphicFramePr>
        <xdr:cNvPr id="1" name="Diagramm 4"/>
        <xdr:cNvGraphicFramePr/>
      </xdr:nvGraphicFramePr>
      <xdr:xfrm>
        <a:off x="0" y="7772400"/>
        <a:ext cx="56197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46</xdr:row>
      <xdr:rowOff>76200</xdr:rowOff>
    </xdr:from>
    <xdr:to>
      <xdr:col>7</xdr:col>
      <xdr:colOff>752475</xdr:colOff>
      <xdr:row>58</xdr:row>
      <xdr:rowOff>9525</xdr:rowOff>
    </xdr:to>
    <xdr:graphicFrame>
      <xdr:nvGraphicFramePr>
        <xdr:cNvPr id="1" name="Diagramm 5"/>
        <xdr:cNvGraphicFramePr/>
      </xdr:nvGraphicFramePr>
      <xdr:xfrm>
        <a:off x="28575" y="7772400"/>
        <a:ext cx="55530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46</xdr:row>
      <xdr:rowOff>66675</xdr:rowOff>
    </xdr:from>
    <xdr:to>
      <xdr:col>7</xdr:col>
      <xdr:colOff>819150</xdr:colOff>
      <xdr:row>57</xdr:row>
      <xdr:rowOff>123825</xdr:rowOff>
    </xdr:to>
    <xdr:graphicFrame>
      <xdr:nvGraphicFramePr>
        <xdr:cNvPr id="1" name="Diagramm 6"/>
        <xdr:cNvGraphicFramePr/>
      </xdr:nvGraphicFramePr>
      <xdr:xfrm>
        <a:off x="104775" y="7762875"/>
        <a:ext cx="55435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showGridLines="0" tabSelected="1" zoomScalePageLayoutView="0" workbookViewId="0" topLeftCell="A1">
      <selection activeCell="C5" sqref="C5:H5"/>
    </sheetView>
  </sheetViews>
  <sheetFormatPr defaultColWidth="11.421875" defaultRowHeight="12.75"/>
  <cols>
    <col min="1" max="1" width="9.57421875" style="0" customWidth="1"/>
    <col min="2" max="2" width="6.140625" style="0" bestFit="1" customWidth="1"/>
    <col min="3" max="3" width="5.8515625" style="0" bestFit="1" customWidth="1"/>
    <col min="4" max="7" width="12.7109375" style="0" customWidth="1"/>
    <col min="8" max="8" width="12.57421875" style="0" customWidth="1"/>
    <col min="9" max="9" width="22.421875" style="0" customWidth="1"/>
    <col min="10" max="10" width="10.7109375" style="0" customWidth="1"/>
  </cols>
  <sheetData>
    <row r="1" spans="1:14" s="15" customFormat="1" ht="11.25">
      <c r="A1" s="15" t="s">
        <v>27</v>
      </c>
      <c r="J1" s="42"/>
      <c r="K1" s="59" t="s">
        <v>34</v>
      </c>
      <c r="L1" s="59"/>
      <c r="M1" s="59"/>
      <c r="N1" s="60"/>
    </row>
    <row r="2" spans="10:14" s="15" customFormat="1" ht="12" thickBot="1">
      <c r="J2" s="43"/>
      <c r="K2" s="34"/>
      <c r="L2" s="34"/>
      <c r="M2" s="34"/>
      <c r="N2" s="35"/>
    </row>
    <row r="3" spans="1:14" ht="16.5" thickBot="1">
      <c r="A3" s="63" t="s">
        <v>41</v>
      </c>
      <c r="B3" s="64"/>
      <c r="C3" s="64"/>
      <c r="D3" s="64"/>
      <c r="E3" s="64"/>
      <c r="F3" s="64"/>
      <c r="G3" s="64"/>
      <c r="H3" s="65"/>
      <c r="J3" s="38"/>
      <c r="K3" s="36" t="s">
        <v>20</v>
      </c>
      <c r="L3" s="36" t="s">
        <v>24</v>
      </c>
      <c r="M3" s="36"/>
      <c r="N3" s="37"/>
    </row>
    <row r="4" spans="10:14" ht="12.75">
      <c r="J4" s="38"/>
      <c r="K4" s="36" t="s">
        <v>21</v>
      </c>
      <c r="L4" s="36" t="s">
        <v>25</v>
      </c>
      <c r="M4" s="36"/>
      <c r="N4" s="37"/>
    </row>
    <row r="5" spans="1:14" ht="15.75">
      <c r="A5" s="2" t="s">
        <v>5</v>
      </c>
      <c r="B5" s="2"/>
      <c r="C5" s="6"/>
      <c r="D5" s="6"/>
      <c r="E5" s="6"/>
      <c r="F5" s="6"/>
      <c r="G5" s="6"/>
      <c r="H5" s="6"/>
      <c r="J5" s="38"/>
      <c r="K5" s="36"/>
      <c r="L5" s="36" t="s">
        <v>26</v>
      </c>
      <c r="M5" s="36"/>
      <c r="N5" s="37"/>
    </row>
    <row r="6" spans="1:14" ht="15.75">
      <c r="A6" s="2"/>
      <c r="B6" s="2"/>
      <c r="J6" s="38"/>
      <c r="K6" s="36"/>
      <c r="L6" s="36"/>
      <c r="M6" s="36"/>
      <c r="N6" s="37"/>
    </row>
    <row r="7" spans="1:14" ht="12.75">
      <c r="A7" s="56" t="s">
        <v>3</v>
      </c>
      <c r="B7" s="56"/>
      <c r="C7" s="56"/>
      <c r="D7" s="14" t="s">
        <v>37</v>
      </c>
      <c r="J7" s="38"/>
      <c r="K7" s="36"/>
      <c r="L7" s="36"/>
      <c r="M7" s="36"/>
      <c r="N7" s="37"/>
    </row>
    <row r="8" spans="1:14" ht="12.75">
      <c r="A8" s="56" t="s">
        <v>4</v>
      </c>
      <c r="B8" s="56"/>
      <c r="C8" s="56"/>
      <c r="D8" s="6"/>
      <c r="E8" s="1"/>
      <c r="J8" s="38"/>
      <c r="K8" s="36"/>
      <c r="L8" s="36"/>
      <c r="M8" s="36"/>
      <c r="N8" s="37"/>
    </row>
    <row r="9" spans="1:14" ht="12.75">
      <c r="A9" s="56" t="s">
        <v>16</v>
      </c>
      <c r="B9" s="56"/>
      <c r="C9" s="56"/>
      <c r="D9" s="6"/>
      <c r="E9" s="1"/>
      <c r="J9" s="38"/>
      <c r="K9" s="36"/>
      <c r="L9" s="36"/>
      <c r="M9" s="36"/>
      <c r="N9" s="37"/>
    </row>
    <row r="10" spans="1:14" ht="12.75" customHeight="1">
      <c r="A10" s="56" t="s">
        <v>7</v>
      </c>
      <c r="B10" s="56"/>
      <c r="C10" s="56"/>
      <c r="D10" s="6"/>
      <c r="J10" s="38"/>
      <c r="K10" s="36"/>
      <c r="L10" s="36"/>
      <c r="M10" s="36"/>
      <c r="N10" s="37"/>
    </row>
    <row r="11" spans="1:14" ht="12.75">
      <c r="A11" s="56" t="s">
        <v>23</v>
      </c>
      <c r="B11" s="56"/>
      <c r="C11" s="56"/>
      <c r="D11" s="6">
        <f>IF(C15&gt;7.8,"nicht zulässig",0.4)</f>
        <v>0.4</v>
      </c>
      <c r="E11" t="s">
        <v>22</v>
      </c>
      <c r="J11" s="38"/>
      <c r="K11" s="36"/>
      <c r="L11" s="36"/>
      <c r="M11" s="36"/>
      <c r="N11" s="37"/>
    </row>
    <row r="12" spans="1:14" ht="12.75">
      <c r="A12" s="1"/>
      <c r="B12" s="1"/>
      <c r="J12" s="38"/>
      <c r="K12" s="36"/>
      <c r="L12" s="36"/>
      <c r="M12" s="36"/>
      <c r="N12" s="37"/>
    </row>
    <row r="13" spans="1:14" ht="12.75">
      <c r="A13" s="1" t="s">
        <v>15</v>
      </c>
      <c r="B13" s="1"/>
      <c r="J13" s="38"/>
      <c r="K13" s="36"/>
      <c r="L13" s="36"/>
      <c r="M13" s="36"/>
      <c r="N13" s="37"/>
    </row>
    <row r="14" spans="1:14" ht="12.75">
      <c r="A14" t="s">
        <v>8</v>
      </c>
      <c r="C14" s="66"/>
      <c r="D14" s="66"/>
      <c r="E14" s="3" t="s">
        <v>4</v>
      </c>
      <c r="F14" s="61"/>
      <c r="G14" s="61"/>
      <c r="J14" s="38"/>
      <c r="K14" s="10"/>
      <c r="L14" s="10"/>
      <c r="M14" s="10"/>
      <c r="N14" s="37"/>
    </row>
    <row r="15" spans="1:14" ht="12.75">
      <c r="A15" t="s">
        <v>6</v>
      </c>
      <c r="C15" s="66"/>
      <c r="D15" s="66"/>
      <c r="E15" t="s">
        <v>9</v>
      </c>
      <c r="F15" s="61"/>
      <c r="G15" s="61"/>
      <c r="J15" s="38"/>
      <c r="K15" s="10"/>
      <c r="L15" s="10"/>
      <c r="M15" s="10"/>
      <c r="N15" s="37"/>
    </row>
    <row r="16" spans="1:14" ht="12.75">
      <c r="A16" s="3" t="s">
        <v>11</v>
      </c>
      <c r="B16" s="3"/>
      <c r="E16" s="4">
        <f>C15*((100-$D$11)/100)</f>
        <v>0</v>
      </c>
      <c r="J16" s="38"/>
      <c r="K16" s="10"/>
      <c r="L16" s="10"/>
      <c r="M16" s="10"/>
      <c r="N16" s="37"/>
    </row>
    <row r="17" spans="1:14" ht="12.75">
      <c r="A17" s="3"/>
      <c r="B17" s="3"/>
      <c r="E17" s="4">
        <f>C15*((100+D$11)/100)</f>
        <v>0</v>
      </c>
      <c r="J17" s="62" t="s">
        <v>0</v>
      </c>
      <c r="K17" s="58" t="s">
        <v>17</v>
      </c>
      <c r="L17" s="10"/>
      <c r="M17" s="10"/>
      <c r="N17" s="37"/>
    </row>
    <row r="18" spans="1:14" ht="24" customHeight="1" thickBot="1">
      <c r="A18" s="47" t="s">
        <v>30</v>
      </c>
      <c r="B18" s="48" t="s">
        <v>28</v>
      </c>
      <c r="C18" s="49" t="s">
        <v>29</v>
      </c>
      <c r="D18" s="49" t="s">
        <v>0</v>
      </c>
      <c r="E18" s="49" t="s">
        <v>1</v>
      </c>
      <c r="F18" s="49" t="s">
        <v>2</v>
      </c>
      <c r="G18" s="49" t="s">
        <v>13</v>
      </c>
      <c r="H18" s="49" t="s">
        <v>14</v>
      </c>
      <c r="J18" s="62" t="s">
        <v>35</v>
      </c>
      <c r="K18" s="58"/>
      <c r="L18" s="32" t="s">
        <v>31</v>
      </c>
      <c r="M18" s="32" t="s">
        <v>32</v>
      </c>
      <c r="N18" s="39" t="s">
        <v>33</v>
      </c>
    </row>
    <row r="19" spans="1:14" ht="12.75">
      <c r="A19" s="50">
        <v>1</v>
      </c>
      <c r="B19" s="54"/>
      <c r="C19" s="28"/>
      <c r="D19" s="19"/>
      <c r="E19" s="20">
        <f aca="true" t="shared" si="0" ref="E19:E38">IF(D19="","",D19-$C$15)</f>
      </c>
      <c r="F19" s="21">
        <f>IF(D19="","",IF(D19&lt;$E$16,"nein",IF(D19&lt;$E$17,"ja","nein")))</f>
      </c>
      <c r="G19" s="30"/>
      <c r="H19" s="19"/>
      <c r="J19" s="40" t="e">
        <f>IF(G19="Freigabe",D19,NA())</f>
        <v>#N/A</v>
      </c>
      <c r="K19" s="33">
        <f aca="true" t="shared" si="1" ref="K19:K38">IF(G19="Freigabe",E19*E19,"")</f>
      </c>
      <c r="L19" s="33">
        <f>$C$15</f>
        <v>0</v>
      </c>
      <c r="M19" s="33">
        <f>$E$17</f>
        <v>0</v>
      </c>
      <c r="N19" s="41">
        <f>$E$16</f>
        <v>0</v>
      </c>
    </row>
    <row r="20" spans="1:14" ht="12.75">
      <c r="A20" s="51">
        <v>2</v>
      </c>
      <c r="B20" s="54"/>
      <c r="C20" s="28"/>
      <c r="D20" s="11"/>
      <c r="E20" s="5">
        <f t="shared" si="0"/>
      </c>
      <c r="F20" s="12">
        <f aca="true" t="shared" si="2" ref="F20:F38">IF(D20="","",IF(D20&lt;$E$16,"nein",IF(D20&lt;$E$17,"ja","nein")))</f>
      </c>
      <c r="G20" s="31"/>
      <c r="H20" s="52"/>
      <c r="J20" s="40" t="e">
        <f>IF(G20="Freigabe",D20,NA())</f>
        <v>#N/A</v>
      </c>
      <c r="K20" s="33">
        <f t="shared" si="1"/>
      </c>
      <c r="L20" s="33">
        <f aca="true" t="shared" si="3" ref="L20:L38">$C$15</f>
        <v>0</v>
      </c>
      <c r="M20" s="33">
        <f aca="true" t="shared" si="4" ref="M20:M38">$E$17</f>
        <v>0</v>
      </c>
      <c r="N20" s="41">
        <f aca="true" t="shared" si="5" ref="N20:N38">$E$16</f>
        <v>0</v>
      </c>
    </row>
    <row r="21" spans="1:14" ht="12.75">
      <c r="A21" s="51">
        <v>3</v>
      </c>
      <c r="B21" s="54"/>
      <c r="C21" s="28"/>
      <c r="D21" s="11"/>
      <c r="E21" s="5">
        <f t="shared" si="0"/>
      </c>
      <c r="F21" s="12">
        <f t="shared" si="2"/>
      </c>
      <c r="G21" s="31"/>
      <c r="H21" s="52"/>
      <c r="J21" s="40" t="e">
        <f>IF(G21="Freigabe",D21,NA())</f>
        <v>#N/A</v>
      </c>
      <c r="K21" s="33">
        <f t="shared" si="1"/>
      </c>
      <c r="L21" s="33">
        <f t="shared" si="3"/>
        <v>0</v>
      </c>
      <c r="M21" s="33">
        <f t="shared" si="4"/>
        <v>0</v>
      </c>
      <c r="N21" s="41">
        <f t="shared" si="5"/>
        <v>0</v>
      </c>
    </row>
    <row r="22" spans="1:14" ht="12.75">
      <c r="A22" s="51">
        <v>4</v>
      </c>
      <c r="B22" s="54"/>
      <c r="C22" s="28"/>
      <c r="D22" s="11"/>
      <c r="E22" s="5">
        <f t="shared" si="0"/>
      </c>
      <c r="F22" s="12">
        <f t="shared" si="2"/>
      </c>
      <c r="G22" s="31"/>
      <c r="H22" s="52"/>
      <c r="J22" s="40" t="e">
        <f aca="true" t="shared" si="6" ref="J22:J38">IF(G22="Freigabe",D22,NA())</f>
        <v>#N/A</v>
      </c>
      <c r="K22" s="33">
        <f t="shared" si="1"/>
      </c>
      <c r="L22" s="33">
        <f t="shared" si="3"/>
        <v>0</v>
      </c>
      <c r="M22" s="33">
        <f t="shared" si="4"/>
        <v>0</v>
      </c>
      <c r="N22" s="41">
        <f t="shared" si="5"/>
        <v>0</v>
      </c>
    </row>
    <row r="23" spans="1:14" ht="12.75">
      <c r="A23" s="51">
        <v>5</v>
      </c>
      <c r="B23" s="54"/>
      <c r="C23" s="28"/>
      <c r="D23" s="11"/>
      <c r="E23" s="5">
        <f t="shared" si="0"/>
      </c>
      <c r="F23" s="12">
        <f t="shared" si="2"/>
      </c>
      <c r="G23" s="31"/>
      <c r="H23" s="52"/>
      <c r="J23" s="40" t="e">
        <f t="shared" si="6"/>
        <v>#N/A</v>
      </c>
      <c r="K23" s="33">
        <f t="shared" si="1"/>
      </c>
      <c r="L23" s="33">
        <f t="shared" si="3"/>
        <v>0</v>
      </c>
      <c r="M23" s="33">
        <f t="shared" si="4"/>
        <v>0</v>
      </c>
      <c r="N23" s="41">
        <f t="shared" si="5"/>
        <v>0</v>
      </c>
    </row>
    <row r="24" spans="1:14" ht="12.75">
      <c r="A24" s="51">
        <v>6</v>
      </c>
      <c r="B24" s="54"/>
      <c r="C24" s="28"/>
      <c r="D24" s="11"/>
      <c r="E24" s="5">
        <f t="shared" si="0"/>
      </c>
      <c r="F24" s="12">
        <f t="shared" si="2"/>
      </c>
      <c r="G24" s="31"/>
      <c r="H24" s="52"/>
      <c r="J24" s="40" t="e">
        <f t="shared" si="6"/>
        <v>#N/A</v>
      </c>
      <c r="K24" s="33">
        <f t="shared" si="1"/>
      </c>
      <c r="L24" s="33">
        <f t="shared" si="3"/>
        <v>0</v>
      </c>
      <c r="M24" s="33">
        <f t="shared" si="4"/>
        <v>0</v>
      </c>
      <c r="N24" s="41">
        <f t="shared" si="5"/>
        <v>0</v>
      </c>
    </row>
    <row r="25" spans="1:14" ht="12.75">
      <c r="A25" s="51">
        <v>7</v>
      </c>
      <c r="B25" s="54"/>
      <c r="C25" s="28"/>
      <c r="D25" s="11"/>
      <c r="E25" s="5">
        <f t="shared" si="0"/>
      </c>
      <c r="F25" s="12">
        <f t="shared" si="2"/>
      </c>
      <c r="G25" s="31"/>
      <c r="H25" s="52"/>
      <c r="J25" s="40" t="e">
        <f t="shared" si="6"/>
        <v>#N/A</v>
      </c>
      <c r="K25" s="33">
        <f t="shared" si="1"/>
      </c>
      <c r="L25" s="33">
        <f t="shared" si="3"/>
        <v>0</v>
      </c>
      <c r="M25" s="33">
        <f t="shared" si="4"/>
        <v>0</v>
      </c>
      <c r="N25" s="41">
        <f t="shared" si="5"/>
        <v>0</v>
      </c>
    </row>
    <row r="26" spans="1:14" ht="12.75">
      <c r="A26" s="51">
        <v>8</v>
      </c>
      <c r="B26" s="54"/>
      <c r="C26" s="28"/>
      <c r="D26" s="11"/>
      <c r="E26" s="5">
        <f t="shared" si="0"/>
      </c>
      <c r="F26" s="12">
        <f t="shared" si="2"/>
      </c>
      <c r="G26" s="31"/>
      <c r="H26" s="52"/>
      <c r="J26" s="40" t="e">
        <f t="shared" si="6"/>
        <v>#N/A</v>
      </c>
      <c r="K26" s="33">
        <f t="shared" si="1"/>
      </c>
      <c r="L26" s="33">
        <f t="shared" si="3"/>
        <v>0</v>
      </c>
      <c r="M26" s="33">
        <f t="shared" si="4"/>
        <v>0</v>
      </c>
      <c r="N26" s="41">
        <f t="shared" si="5"/>
        <v>0</v>
      </c>
    </row>
    <row r="27" spans="1:14" ht="12.75">
      <c r="A27" s="51">
        <v>9</v>
      </c>
      <c r="B27" s="54"/>
      <c r="C27" s="28"/>
      <c r="D27" s="11"/>
      <c r="E27" s="5">
        <f t="shared" si="0"/>
      </c>
      <c r="F27" s="12">
        <f t="shared" si="2"/>
      </c>
      <c r="G27" s="31"/>
      <c r="H27" s="52"/>
      <c r="J27" s="40" t="e">
        <f t="shared" si="6"/>
        <v>#N/A</v>
      </c>
      <c r="K27" s="33">
        <f t="shared" si="1"/>
      </c>
      <c r="L27" s="33">
        <f t="shared" si="3"/>
        <v>0</v>
      </c>
      <c r="M27" s="33">
        <f t="shared" si="4"/>
        <v>0</v>
      </c>
      <c r="N27" s="41">
        <f t="shared" si="5"/>
        <v>0</v>
      </c>
    </row>
    <row r="28" spans="1:14" ht="12.75">
      <c r="A28" s="51">
        <v>10</v>
      </c>
      <c r="B28" s="54"/>
      <c r="C28" s="28"/>
      <c r="D28" s="11"/>
      <c r="E28" s="5">
        <f t="shared" si="0"/>
      </c>
      <c r="F28" s="12">
        <f t="shared" si="2"/>
      </c>
      <c r="G28" s="31"/>
      <c r="H28" s="52"/>
      <c r="J28" s="40" t="e">
        <f t="shared" si="6"/>
        <v>#N/A</v>
      </c>
      <c r="K28" s="33">
        <f t="shared" si="1"/>
      </c>
      <c r="L28" s="33">
        <f t="shared" si="3"/>
        <v>0</v>
      </c>
      <c r="M28" s="33">
        <f t="shared" si="4"/>
        <v>0</v>
      </c>
      <c r="N28" s="41">
        <f t="shared" si="5"/>
        <v>0</v>
      </c>
    </row>
    <row r="29" spans="1:14" ht="12.75">
      <c r="A29" s="51">
        <v>11</v>
      </c>
      <c r="B29" s="55"/>
      <c r="C29" s="29"/>
      <c r="D29" s="11"/>
      <c r="E29" s="5">
        <f t="shared" si="0"/>
      </c>
      <c r="F29" s="12">
        <f t="shared" si="2"/>
      </c>
      <c r="G29" s="31"/>
      <c r="H29" s="52"/>
      <c r="J29" s="40" t="e">
        <f t="shared" si="6"/>
        <v>#N/A</v>
      </c>
      <c r="K29" s="33">
        <f t="shared" si="1"/>
      </c>
      <c r="L29" s="33">
        <f t="shared" si="3"/>
        <v>0</v>
      </c>
      <c r="M29" s="33">
        <f t="shared" si="4"/>
        <v>0</v>
      </c>
      <c r="N29" s="41">
        <f t="shared" si="5"/>
        <v>0</v>
      </c>
    </row>
    <row r="30" spans="1:14" ht="12.75">
      <c r="A30" s="51">
        <v>12</v>
      </c>
      <c r="B30" s="55"/>
      <c r="C30" s="29"/>
      <c r="D30" s="11"/>
      <c r="E30" s="5">
        <f t="shared" si="0"/>
      </c>
      <c r="F30" s="12">
        <f t="shared" si="2"/>
      </c>
      <c r="G30" s="31"/>
      <c r="H30" s="52"/>
      <c r="J30" s="40" t="e">
        <f t="shared" si="6"/>
        <v>#N/A</v>
      </c>
      <c r="K30" s="33">
        <f t="shared" si="1"/>
      </c>
      <c r="L30" s="33">
        <f t="shared" si="3"/>
        <v>0</v>
      </c>
      <c r="M30" s="33">
        <f t="shared" si="4"/>
        <v>0</v>
      </c>
      <c r="N30" s="41">
        <f t="shared" si="5"/>
        <v>0</v>
      </c>
    </row>
    <row r="31" spans="1:14" ht="12.75">
      <c r="A31" s="51">
        <v>13</v>
      </c>
      <c r="B31" s="55"/>
      <c r="C31" s="29"/>
      <c r="D31" s="11"/>
      <c r="E31" s="5">
        <f t="shared" si="0"/>
      </c>
      <c r="F31" s="12">
        <f t="shared" si="2"/>
      </c>
      <c r="G31" s="31"/>
      <c r="H31" s="52"/>
      <c r="J31" s="40" t="e">
        <f t="shared" si="6"/>
        <v>#N/A</v>
      </c>
      <c r="K31" s="33">
        <f t="shared" si="1"/>
      </c>
      <c r="L31" s="33">
        <f t="shared" si="3"/>
        <v>0</v>
      </c>
      <c r="M31" s="33">
        <f t="shared" si="4"/>
        <v>0</v>
      </c>
      <c r="N31" s="41">
        <f t="shared" si="5"/>
        <v>0</v>
      </c>
    </row>
    <row r="32" spans="1:14" ht="12.75">
      <c r="A32" s="51">
        <v>14</v>
      </c>
      <c r="B32" s="55"/>
      <c r="C32" s="29"/>
      <c r="D32" s="11"/>
      <c r="E32" s="5">
        <f t="shared" si="0"/>
      </c>
      <c r="F32" s="12">
        <f t="shared" si="2"/>
      </c>
      <c r="G32" s="31"/>
      <c r="H32" s="52"/>
      <c r="J32" s="40" t="e">
        <f t="shared" si="6"/>
        <v>#N/A</v>
      </c>
      <c r="K32" s="33">
        <f t="shared" si="1"/>
      </c>
      <c r="L32" s="33">
        <f t="shared" si="3"/>
        <v>0</v>
      </c>
      <c r="M32" s="33">
        <f t="shared" si="4"/>
        <v>0</v>
      </c>
      <c r="N32" s="41">
        <f t="shared" si="5"/>
        <v>0</v>
      </c>
    </row>
    <row r="33" spans="1:14" ht="12.75">
      <c r="A33" s="51">
        <v>15</v>
      </c>
      <c r="B33" s="55"/>
      <c r="C33" s="29"/>
      <c r="D33" s="11"/>
      <c r="E33" s="5">
        <f t="shared" si="0"/>
      </c>
      <c r="F33" s="12">
        <f t="shared" si="2"/>
      </c>
      <c r="G33" s="31"/>
      <c r="H33" s="52"/>
      <c r="J33" s="40" t="e">
        <f t="shared" si="6"/>
        <v>#N/A</v>
      </c>
      <c r="K33" s="33">
        <f t="shared" si="1"/>
      </c>
      <c r="L33" s="33">
        <f t="shared" si="3"/>
        <v>0</v>
      </c>
      <c r="M33" s="33">
        <f t="shared" si="4"/>
        <v>0</v>
      </c>
      <c r="N33" s="41">
        <f t="shared" si="5"/>
        <v>0</v>
      </c>
    </row>
    <row r="34" spans="1:14" ht="12.75">
      <c r="A34" s="53">
        <v>16</v>
      </c>
      <c r="B34" s="55"/>
      <c r="C34" s="29"/>
      <c r="D34" s="11"/>
      <c r="E34" s="5">
        <f t="shared" si="0"/>
      </c>
      <c r="F34" s="12">
        <f t="shared" si="2"/>
      </c>
      <c r="G34" s="31"/>
      <c r="H34" s="52"/>
      <c r="J34" s="40" t="e">
        <f t="shared" si="6"/>
        <v>#N/A</v>
      </c>
      <c r="K34" s="33">
        <f t="shared" si="1"/>
      </c>
      <c r="L34" s="33">
        <f t="shared" si="3"/>
        <v>0</v>
      </c>
      <c r="M34" s="33">
        <f t="shared" si="4"/>
        <v>0</v>
      </c>
      <c r="N34" s="41">
        <f t="shared" si="5"/>
        <v>0</v>
      </c>
    </row>
    <row r="35" spans="1:14" ht="12.75">
      <c r="A35" s="53">
        <v>17</v>
      </c>
      <c r="B35" s="55"/>
      <c r="C35" s="29"/>
      <c r="D35" s="11"/>
      <c r="E35" s="5">
        <f t="shared" si="0"/>
      </c>
      <c r="F35" s="12">
        <f t="shared" si="2"/>
      </c>
      <c r="G35" s="31"/>
      <c r="H35" s="52"/>
      <c r="J35" s="40" t="e">
        <f t="shared" si="6"/>
        <v>#N/A</v>
      </c>
      <c r="K35" s="33">
        <f t="shared" si="1"/>
      </c>
      <c r="L35" s="33">
        <f t="shared" si="3"/>
        <v>0</v>
      </c>
      <c r="M35" s="33">
        <f t="shared" si="4"/>
        <v>0</v>
      </c>
      <c r="N35" s="41">
        <f t="shared" si="5"/>
        <v>0</v>
      </c>
    </row>
    <row r="36" spans="1:14" ht="12.75">
      <c r="A36" s="53">
        <v>18</v>
      </c>
      <c r="B36" s="55"/>
      <c r="C36" s="29"/>
      <c r="D36" s="11"/>
      <c r="E36" s="5">
        <f t="shared" si="0"/>
      </c>
      <c r="F36" s="12">
        <f t="shared" si="2"/>
      </c>
      <c r="G36" s="31"/>
      <c r="H36" s="52"/>
      <c r="J36" s="40" t="e">
        <f t="shared" si="6"/>
        <v>#N/A</v>
      </c>
      <c r="K36" s="33">
        <f t="shared" si="1"/>
      </c>
      <c r="L36" s="33">
        <f t="shared" si="3"/>
        <v>0</v>
      </c>
      <c r="M36" s="33">
        <f t="shared" si="4"/>
        <v>0</v>
      </c>
      <c r="N36" s="41">
        <f t="shared" si="5"/>
        <v>0</v>
      </c>
    </row>
    <row r="37" spans="1:14" ht="12.75">
      <c r="A37" s="53">
        <v>19</v>
      </c>
      <c r="B37" s="55"/>
      <c r="C37" s="29"/>
      <c r="D37" s="11"/>
      <c r="E37" s="5">
        <f t="shared" si="0"/>
      </c>
      <c r="F37" s="12">
        <f t="shared" si="2"/>
      </c>
      <c r="G37" s="31"/>
      <c r="H37" s="52"/>
      <c r="J37" s="40" t="e">
        <f t="shared" si="6"/>
        <v>#N/A</v>
      </c>
      <c r="K37" s="33">
        <f t="shared" si="1"/>
      </c>
      <c r="L37" s="33">
        <f t="shared" si="3"/>
        <v>0</v>
      </c>
      <c r="M37" s="33">
        <f t="shared" si="4"/>
        <v>0</v>
      </c>
      <c r="N37" s="41">
        <f t="shared" si="5"/>
        <v>0</v>
      </c>
    </row>
    <row r="38" spans="1:14" ht="12.75">
      <c r="A38" s="51">
        <v>20</v>
      </c>
      <c r="B38" s="55"/>
      <c r="C38" s="29"/>
      <c r="D38" s="11"/>
      <c r="E38" s="5">
        <f t="shared" si="0"/>
      </c>
      <c r="F38" s="12">
        <f t="shared" si="2"/>
      </c>
      <c r="G38" s="31"/>
      <c r="H38" s="52"/>
      <c r="J38" s="40" t="e">
        <f t="shared" si="6"/>
        <v>#N/A</v>
      </c>
      <c r="K38" s="33">
        <f t="shared" si="1"/>
      </c>
      <c r="L38" s="33">
        <f t="shared" si="3"/>
        <v>0</v>
      </c>
      <c r="M38" s="33">
        <f t="shared" si="4"/>
        <v>0</v>
      </c>
      <c r="N38" s="41">
        <f t="shared" si="5"/>
        <v>0</v>
      </c>
    </row>
    <row r="40" spans="1:6" ht="12.75">
      <c r="A40" s="56" t="s">
        <v>10</v>
      </c>
      <c r="B40" s="56"/>
      <c r="C40" s="56"/>
      <c r="D40" s="56"/>
      <c r="E40" s="56"/>
      <c r="F40" s="4" t="e">
        <f>AVERAGE(D19:D38)</f>
        <v>#DIV/0!</v>
      </c>
    </row>
    <row r="42" spans="1:6" ht="12.75">
      <c r="A42" s="56" t="s">
        <v>36</v>
      </c>
      <c r="B42" s="56"/>
      <c r="C42" s="56"/>
      <c r="D42" s="56"/>
      <c r="E42" s="56"/>
      <c r="F42" s="7" t="e">
        <f>F43/C15</f>
        <v>#DIV/0!</v>
      </c>
    </row>
    <row r="43" spans="1:6" ht="12.75">
      <c r="A43" s="57" t="s">
        <v>18</v>
      </c>
      <c r="B43" s="57"/>
      <c r="C43" s="57"/>
      <c r="D43" s="57"/>
      <c r="E43" s="57"/>
      <c r="F43" s="13" t="e">
        <f>SQRT(AVERAGE(K19:K38))</f>
        <v>#DIV/0!</v>
      </c>
    </row>
    <row r="44" spans="1:6" ht="12.75">
      <c r="A44" s="57" t="s">
        <v>19</v>
      </c>
      <c r="B44" s="57"/>
      <c r="C44" s="57"/>
      <c r="D44" s="57"/>
      <c r="E44" s="57"/>
      <c r="F44" s="8" t="e">
        <f>IF(F42*100&lt;=D11,"ja","nein")</f>
        <v>#DIV/0!</v>
      </c>
    </row>
    <row r="45" spans="1:6" ht="12.75">
      <c r="A45" s="46"/>
      <c r="B45" s="46"/>
      <c r="C45" s="46"/>
      <c r="D45" s="46"/>
      <c r="E45" s="46"/>
      <c r="F45" s="8"/>
    </row>
    <row r="46" spans="1:7" ht="12.75">
      <c r="A46" s="56" t="s">
        <v>12</v>
      </c>
      <c r="B46" s="56"/>
      <c r="C46" s="56"/>
      <c r="D46" s="56"/>
      <c r="E46" s="9"/>
      <c r="F46" s="9"/>
      <c r="G46" s="9"/>
    </row>
    <row r="47" spans="1:6" ht="15.75" customHeight="1">
      <c r="A47" s="46"/>
      <c r="B47" s="46"/>
      <c r="C47" s="46"/>
      <c r="D47" s="46"/>
      <c r="E47" s="46"/>
      <c r="F47" s="8"/>
    </row>
    <row r="48" spans="1:6" ht="12.75">
      <c r="A48" s="46"/>
      <c r="B48" s="46"/>
      <c r="C48" s="46"/>
      <c r="D48" s="46"/>
      <c r="E48" s="46"/>
      <c r="F48" s="8"/>
    </row>
    <row r="49" spans="1:6" ht="12.75">
      <c r="A49" s="46"/>
      <c r="B49" s="46"/>
      <c r="C49" s="46"/>
      <c r="D49" s="46"/>
      <c r="E49" s="46"/>
      <c r="F49" s="8"/>
    </row>
    <row r="50" spans="1:6" ht="12.75">
      <c r="A50" s="46"/>
      <c r="B50" s="46"/>
      <c r="C50" s="46"/>
      <c r="D50" s="46"/>
      <c r="E50" s="46"/>
      <c r="F50" s="8"/>
    </row>
    <row r="51" spans="1:6" ht="12.75">
      <c r="A51" s="46"/>
      <c r="B51" s="46"/>
      <c r="C51" s="46"/>
      <c r="D51" s="46"/>
      <c r="E51" s="46"/>
      <c r="F51" s="8"/>
    </row>
    <row r="52" spans="1:6" ht="12.75">
      <c r="A52" s="46"/>
      <c r="B52" s="46"/>
      <c r="C52" s="46"/>
      <c r="D52" s="46"/>
      <c r="E52" s="46"/>
      <c r="F52" s="8"/>
    </row>
    <row r="53" spans="1:6" ht="12.75">
      <c r="A53" s="46"/>
      <c r="B53" s="46"/>
      <c r="C53" s="46"/>
      <c r="D53" s="46"/>
      <c r="E53" s="46"/>
      <c r="F53" s="8"/>
    </row>
    <row r="54" spans="1:6" ht="12.75">
      <c r="A54" s="46"/>
      <c r="B54" s="46"/>
      <c r="C54" s="46"/>
      <c r="D54" s="46"/>
      <c r="E54" s="46"/>
      <c r="F54" s="8"/>
    </row>
    <row r="55" spans="1:6" ht="12.75">
      <c r="A55" s="46"/>
      <c r="B55" s="46"/>
      <c r="C55" s="46"/>
      <c r="D55" s="46"/>
      <c r="E55" s="46"/>
      <c r="F55" s="8"/>
    </row>
    <row r="56" spans="1:6" ht="12.75">
      <c r="A56" s="46"/>
      <c r="B56" s="46"/>
      <c r="C56" s="46"/>
      <c r="D56" s="46"/>
      <c r="E56" s="46"/>
      <c r="F56" s="8"/>
    </row>
    <row r="57" spans="1:6" ht="12.75">
      <c r="A57" s="46"/>
      <c r="B57" s="46"/>
      <c r="C57" s="46"/>
      <c r="D57" s="46"/>
      <c r="E57" s="46"/>
      <c r="F57" s="8"/>
    </row>
    <row r="58" spans="1:6" ht="12.75">
      <c r="A58" s="46"/>
      <c r="B58" s="46"/>
      <c r="C58" s="46"/>
      <c r="D58" s="46"/>
      <c r="E58" s="46"/>
      <c r="F58" s="8"/>
    </row>
    <row r="59" spans="1:6" ht="12.75" customHeight="1">
      <c r="A59" s="46"/>
      <c r="B59" s="46"/>
      <c r="C59" s="46"/>
      <c r="D59" s="46"/>
      <c r="E59" s="46"/>
      <c r="F59" s="8"/>
    </row>
    <row r="62" spans="1:7" ht="12.75">
      <c r="A62" s="8"/>
      <c r="B62" s="8"/>
      <c r="C62" s="8"/>
      <c r="D62" s="8"/>
      <c r="E62" s="10"/>
      <c r="F62" s="10"/>
      <c r="G62" s="10"/>
    </row>
  </sheetData>
  <sheetProtection/>
  <mergeCells count="18">
    <mergeCell ref="A40:E40"/>
    <mergeCell ref="A7:C7"/>
    <mergeCell ref="A8:C8"/>
    <mergeCell ref="A9:C9"/>
    <mergeCell ref="A10:C10"/>
    <mergeCell ref="A11:C11"/>
    <mergeCell ref="C14:D14"/>
    <mergeCell ref="C15:D15"/>
    <mergeCell ref="A42:E42"/>
    <mergeCell ref="A44:E44"/>
    <mergeCell ref="A43:E43"/>
    <mergeCell ref="A46:D46"/>
    <mergeCell ref="K17:K18"/>
    <mergeCell ref="K1:N1"/>
    <mergeCell ref="F14:G14"/>
    <mergeCell ref="F15:G15"/>
    <mergeCell ref="J17:J18"/>
    <mergeCell ref="A3:H3"/>
  </mergeCells>
  <conditionalFormatting sqref="F47:F59 F44:F45">
    <cfRule type="cellIs" priority="1" dxfId="4" operator="equal" stopIfTrue="1">
      <formula>"ja"</formula>
    </cfRule>
    <cfRule type="cellIs" priority="2" dxfId="1" operator="equal" stopIfTrue="1">
      <formula>"nein"</formula>
    </cfRule>
  </conditionalFormatting>
  <conditionalFormatting sqref="G19:G38">
    <cfRule type="cellIs" priority="3" dxfId="2" operator="equal" stopIfTrue="1">
      <formula>"Freigabe"</formula>
    </cfRule>
    <cfRule type="cellIs" priority="4" dxfId="1" operator="equal" stopIfTrue="1">
      <formula>"Sperrung"</formula>
    </cfRule>
    <cfRule type="cellIs" priority="5" dxfId="0" operator="equal" stopIfTrue="1">
      <formula>"Wiederholung"</formula>
    </cfRule>
  </conditionalFormatting>
  <dataValidations count="2">
    <dataValidation type="list" allowBlank="1" showInputMessage="1" showErrorMessage="1" sqref="F47:F59 F44:F45">
      <formula1>$K$3:$K$4</formula1>
    </dataValidation>
    <dataValidation type="list" allowBlank="1" showInputMessage="1" showErrorMessage="1" sqref="G19:G38">
      <formula1>$L$3:$L$5</formula1>
    </dataValidation>
  </dataValidations>
  <printOptions/>
  <pageMargins left="0.7874015748031497" right="0.5511811023622047" top="0.7480314960629921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showGridLines="0" zoomScalePageLayoutView="0" workbookViewId="0" topLeftCell="A1">
      <selection activeCell="D11" sqref="D11"/>
    </sheetView>
  </sheetViews>
  <sheetFormatPr defaultColWidth="11.421875" defaultRowHeight="12.75"/>
  <cols>
    <col min="1" max="1" width="9.57421875" style="0" customWidth="1"/>
    <col min="2" max="2" width="6.140625" style="0" bestFit="1" customWidth="1"/>
    <col min="3" max="3" width="5.8515625" style="0" bestFit="1" customWidth="1"/>
    <col min="4" max="7" width="12.7109375" style="0" customWidth="1"/>
    <col min="8" max="8" width="12.57421875" style="0" customWidth="1"/>
    <col min="9" max="9" width="22.421875" style="0" customWidth="1"/>
    <col min="10" max="10" width="10.7109375" style="0" customWidth="1"/>
  </cols>
  <sheetData>
    <row r="1" spans="1:14" s="15" customFormat="1" ht="11.25">
      <c r="A1" s="15" t="s">
        <v>27</v>
      </c>
      <c r="J1" s="42"/>
      <c r="K1" s="59" t="s">
        <v>34</v>
      </c>
      <c r="L1" s="59"/>
      <c r="M1" s="59"/>
      <c r="N1" s="60"/>
    </row>
    <row r="2" spans="10:14" s="15" customFormat="1" ht="12" thickBot="1">
      <c r="J2" s="43"/>
      <c r="K2" s="34"/>
      <c r="L2" s="34"/>
      <c r="M2" s="34"/>
      <c r="N2" s="35"/>
    </row>
    <row r="3" spans="1:14" ht="16.5" thickBot="1">
      <c r="A3" s="63" t="s">
        <v>41</v>
      </c>
      <c r="B3" s="64"/>
      <c r="C3" s="64"/>
      <c r="D3" s="64"/>
      <c r="E3" s="64"/>
      <c r="F3" s="64"/>
      <c r="G3" s="64"/>
      <c r="H3" s="65"/>
      <c r="J3" s="38"/>
      <c r="K3" s="36" t="s">
        <v>20</v>
      </c>
      <c r="L3" s="36" t="s">
        <v>24</v>
      </c>
      <c r="M3" s="36"/>
      <c r="N3" s="37"/>
    </row>
    <row r="4" spans="10:14" ht="12.75">
      <c r="J4" s="38"/>
      <c r="K4" s="36" t="s">
        <v>21</v>
      </c>
      <c r="L4" s="36" t="s">
        <v>25</v>
      </c>
      <c r="M4" s="36"/>
      <c r="N4" s="37"/>
    </row>
    <row r="5" spans="1:14" ht="15.75">
      <c r="A5" s="2" t="s">
        <v>5</v>
      </c>
      <c r="B5" s="2"/>
      <c r="C5" s="6"/>
      <c r="D5" s="6"/>
      <c r="E5" s="6"/>
      <c r="F5" s="6"/>
      <c r="G5" s="6"/>
      <c r="H5" s="6"/>
      <c r="J5" s="38"/>
      <c r="K5" s="36"/>
      <c r="L5" s="36" t="s">
        <v>26</v>
      </c>
      <c r="M5" s="36"/>
      <c r="N5" s="37"/>
    </row>
    <row r="6" spans="1:14" ht="15.75">
      <c r="A6" s="2"/>
      <c r="B6" s="2"/>
      <c r="J6" s="38"/>
      <c r="K6" s="36"/>
      <c r="L6" s="36"/>
      <c r="M6" s="36"/>
      <c r="N6" s="37"/>
    </row>
    <row r="7" spans="1:14" ht="12.75">
      <c r="A7" s="56" t="s">
        <v>3</v>
      </c>
      <c r="B7" s="56"/>
      <c r="C7" s="56"/>
      <c r="D7" s="14" t="s">
        <v>39</v>
      </c>
      <c r="J7" s="38"/>
      <c r="K7" s="36"/>
      <c r="L7" s="36"/>
      <c r="M7" s="36"/>
      <c r="N7" s="37"/>
    </row>
    <row r="8" spans="1:14" ht="12.75">
      <c r="A8" s="56" t="s">
        <v>4</v>
      </c>
      <c r="B8" s="56"/>
      <c r="C8" s="56"/>
      <c r="D8" s="6"/>
      <c r="E8" s="1"/>
      <c r="J8" s="38"/>
      <c r="K8" s="36"/>
      <c r="L8" s="36"/>
      <c r="M8" s="36"/>
      <c r="N8" s="37"/>
    </row>
    <row r="9" spans="1:14" ht="12.75">
      <c r="A9" s="56" t="s">
        <v>16</v>
      </c>
      <c r="B9" s="56"/>
      <c r="C9" s="56"/>
      <c r="D9" s="6"/>
      <c r="E9" s="1"/>
      <c r="J9" s="38"/>
      <c r="K9" s="36"/>
      <c r="L9" s="36"/>
      <c r="M9" s="36"/>
      <c r="N9" s="37"/>
    </row>
    <row r="10" spans="1:14" ht="12.75" customHeight="1">
      <c r="A10" s="56" t="s">
        <v>7</v>
      </c>
      <c r="B10" s="56"/>
      <c r="C10" s="56"/>
      <c r="D10" s="45" t="s">
        <v>40</v>
      </c>
      <c r="J10" s="38"/>
      <c r="K10" s="36"/>
      <c r="L10" s="36"/>
      <c r="M10" s="36"/>
      <c r="N10" s="37"/>
    </row>
    <row r="11" spans="1:14" ht="12.75">
      <c r="A11" s="56" t="s">
        <v>23</v>
      </c>
      <c r="B11" s="56"/>
      <c r="C11" s="56"/>
      <c r="D11" s="6" t="str">
        <f>IF(C15&gt;350,"nicht zulässig",IF(C15&gt;125,5.5,IF(C15&gt;80,7,IF(C15&gt;=40,11,"nicht zulässig"))))</f>
        <v>nicht zulässig</v>
      </c>
      <c r="E11" t="s">
        <v>22</v>
      </c>
      <c r="J11" s="38"/>
      <c r="K11" s="36"/>
      <c r="L11" s="36"/>
      <c r="M11" s="36"/>
      <c r="N11" s="37"/>
    </row>
    <row r="12" spans="1:14" ht="12.75">
      <c r="A12" s="1"/>
      <c r="B12" s="1"/>
      <c r="J12" s="38"/>
      <c r="K12" s="36"/>
      <c r="L12" s="36"/>
      <c r="M12" s="36"/>
      <c r="N12" s="37"/>
    </row>
    <row r="13" spans="1:14" ht="12.75">
      <c r="A13" s="1" t="s">
        <v>15</v>
      </c>
      <c r="B13" s="1"/>
      <c r="J13" s="38"/>
      <c r="K13" s="36"/>
      <c r="L13" s="36"/>
      <c r="M13" s="36"/>
      <c r="N13" s="37"/>
    </row>
    <row r="14" spans="1:14" ht="12.75">
      <c r="A14" t="s">
        <v>8</v>
      </c>
      <c r="C14" s="66"/>
      <c r="D14" s="66"/>
      <c r="E14" s="3" t="s">
        <v>4</v>
      </c>
      <c r="F14" s="61"/>
      <c r="G14" s="61"/>
      <c r="J14" s="38"/>
      <c r="K14" s="10"/>
      <c r="L14" s="10"/>
      <c r="M14" s="10"/>
      <c r="N14" s="37"/>
    </row>
    <row r="15" spans="1:14" ht="12.75">
      <c r="A15" t="s">
        <v>6</v>
      </c>
      <c r="C15" s="66"/>
      <c r="D15" s="66"/>
      <c r="E15" t="s">
        <v>9</v>
      </c>
      <c r="F15" s="61"/>
      <c r="G15" s="61"/>
      <c r="J15" s="38"/>
      <c r="K15" s="10"/>
      <c r="L15" s="10"/>
      <c r="M15" s="10"/>
      <c r="N15" s="37"/>
    </row>
    <row r="16" spans="1:14" ht="12.75">
      <c r="A16" s="3" t="s">
        <v>11</v>
      </c>
      <c r="B16" s="3"/>
      <c r="E16" s="4" t="e">
        <f>C15*((100-$D$11)/100)</f>
        <v>#VALUE!</v>
      </c>
      <c r="J16" s="38"/>
      <c r="K16" s="10"/>
      <c r="L16" s="10"/>
      <c r="M16" s="10"/>
      <c r="N16" s="37"/>
    </row>
    <row r="17" spans="1:14" ht="13.5" thickBot="1">
      <c r="A17" s="3"/>
      <c r="B17" s="3"/>
      <c r="E17" s="4" t="e">
        <f>C15*((100+D$11)/100)</f>
        <v>#VALUE!</v>
      </c>
      <c r="J17" s="62" t="s">
        <v>0</v>
      </c>
      <c r="K17" s="58" t="s">
        <v>17</v>
      </c>
      <c r="L17" s="10"/>
      <c r="M17" s="10"/>
      <c r="N17" s="37"/>
    </row>
    <row r="18" spans="1:14" ht="24" customHeight="1" thickBot="1">
      <c r="A18" s="22" t="s">
        <v>30</v>
      </c>
      <c r="B18" s="23" t="s">
        <v>28</v>
      </c>
      <c r="C18" s="24" t="s">
        <v>29</v>
      </c>
      <c r="D18" s="24" t="s">
        <v>0</v>
      </c>
      <c r="E18" s="24" t="s">
        <v>1</v>
      </c>
      <c r="F18" s="24" t="s">
        <v>2</v>
      </c>
      <c r="G18" s="24" t="s">
        <v>13</v>
      </c>
      <c r="H18" s="25" t="s">
        <v>14</v>
      </c>
      <c r="J18" s="62" t="s">
        <v>35</v>
      </c>
      <c r="K18" s="58"/>
      <c r="L18" s="32" t="s">
        <v>31</v>
      </c>
      <c r="M18" s="32" t="s">
        <v>32</v>
      </c>
      <c r="N18" s="39" t="s">
        <v>33</v>
      </c>
    </row>
    <row r="19" spans="1:14" ht="12.75">
      <c r="A19" s="18">
        <v>1</v>
      </c>
      <c r="B19" s="54"/>
      <c r="C19" s="28"/>
      <c r="D19" s="19"/>
      <c r="E19" s="20">
        <f aca="true" t="shared" si="0" ref="E19:E38">IF(D19="","",D19-$C$15)</f>
      </c>
      <c r="F19" s="21">
        <f aca="true" t="shared" si="1" ref="F19:F38">IF(D19="","",IF(D19&lt;$E$16,"nein",IF(D19&lt;$E$17,"ja","nein")))</f>
      </c>
      <c r="G19" s="30"/>
      <c r="H19" s="26"/>
      <c r="J19" s="40" t="e">
        <f aca="true" t="shared" si="2" ref="J19:J38">IF(G19="Freigabe",D19,NA())</f>
        <v>#N/A</v>
      </c>
      <c r="K19" s="33">
        <f aca="true" t="shared" si="3" ref="K19:K38">IF(G19="Freigabe",E19*E19,"")</f>
      </c>
      <c r="L19" s="33">
        <f aca="true" t="shared" si="4" ref="L19:L38">$C$15</f>
        <v>0</v>
      </c>
      <c r="M19" s="33" t="e">
        <f aca="true" t="shared" si="5" ref="M19:M38">$E$17</f>
        <v>#VALUE!</v>
      </c>
      <c r="N19" s="41" t="e">
        <f aca="true" t="shared" si="6" ref="N19:N38">$E$16</f>
        <v>#VALUE!</v>
      </c>
    </row>
    <row r="20" spans="1:14" ht="12.75">
      <c r="A20" s="16">
        <v>2</v>
      </c>
      <c r="B20" s="54"/>
      <c r="C20" s="28"/>
      <c r="D20" s="11"/>
      <c r="E20" s="5">
        <f t="shared" si="0"/>
      </c>
      <c r="F20" s="12">
        <f t="shared" si="1"/>
      </c>
      <c r="G20" s="31"/>
      <c r="H20" s="27"/>
      <c r="J20" s="40" t="e">
        <f t="shared" si="2"/>
        <v>#N/A</v>
      </c>
      <c r="K20" s="33">
        <f t="shared" si="3"/>
      </c>
      <c r="L20" s="33">
        <f t="shared" si="4"/>
        <v>0</v>
      </c>
      <c r="M20" s="33" t="e">
        <f t="shared" si="5"/>
        <v>#VALUE!</v>
      </c>
      <c r="N20" s="41" t="e">
        <f t="shared" si="6"/>
        <v>#VALUE!</v>
      </c>
    </row>
    <row r="21" spans="1:14" ht="12.75">
      <c r="A21" s="16">
        <v>3</v>
      </c>
      <c r="B21" s="54"/>
      <c r="C21" s="28"/>
      <c r="D21" s="11"/>
      <c r="E21" s="5">
        <f t="shared" si="0"/>
      </c>
      <c r="F21" s="12">
        <f t="shared" si="1"/>
      </c>
      <c r="G21" s="31"/>
      <c r="H21" s="27"/>
      <c r="J21" s="40" t="e">
        <f t="shared" si="2"/>
        <v>#N/A</v>
      </c>
      <c r="K21" s="33">
        <f t="shared" si="3"/>
      </c>
      <c r="L21" s="33">
        <f t="shared" si="4"/>
        <v>0</v>
      </c>
      <c r="M21" s="33" t="e">
        <f t="shared" si="5"/>
        <v>#VALUE!</v>
      </c>
      <c r="N21" s="41" t="e">
        <f t="shared" si="6"/>
        <v>#VALUE!</v>
      </c>
    </row>
    <row r="22" spans="1:14" ht="12.75">
      <c r="A22" s="16">
        <v>4</v>
      </c>
      <c r="B22" s="54"/>
      <c r="C22" s="28"/>
      <c r="D22" s="11"/>
      <c r="E22" s="5">
        <f t="shared" si="0"/>
      </c>
      <c r="F22" s="12">
        <f t="shared" si="1"/>
      </c>
      <c r="G22" s="31"/>
      <c r="H22" s="27"/>
      <c r="J22" s="40" t="e">
        <f t="shared" si="2"/>
        <v>#N/A</v>
      </c>
      <c r="K22" s="33">
        <f t="shared" si="3"/>
      </c>
      <c r="L22" s="33">
        <f t="shared" si="4"/>
        <v>0</v>
      </c>
      <c r="M22" s="33" t="e">
        <f t="shared" si="5"/>
        <v>#VALUE!</v>
      </c>
      <c r="N22" s="41" t="e">
        <f t="shared" si="6"/>
        <v>#VALUE!</v>
      </c>
    </row>
    <row r="23" spans="1:14" ht="12.75">
      <c r="A23" s="16">
        <v>5</v>
      </c>
      <c r="B23" s="54"/>
      <c r="C23" s="28"/>
      <c r="D23" s="11"/>
      <c r="E23" s="5">
        <f t="shared" si="0"/>
      </c>
      <c r="F23" s="12">
        <f t="shared" si="1"/>
      </c>
      <c r="G23" s="31"/>
      <c r="H23" s="27"/>
      <c r="J23" s="40" t="e">
        <f t="shared" si="2"/>
        <v>#N/A</v>
      </c>
      <c r="K23" s="33">
        <f t="shared" si="3"/>
      </c>
      <c r="L23" s="33">
        <f t="shared" si="4"/>
        <v>0</v>
      </c>
      <c r="M23" s="33" t="e">
        <f t="shared" si="5"/>
        <v>#VALUE!</v>
      </c>
      <c r="N23" s="41" t="e">
        <f t="shared" si="6"/>
        <v>#VALUE!</v>
      </c>
    </row>
    <row r="24" spans="1:14" ht="12.75">
      <c r="A24" s="16">
        <v>6</v>
      </c>
      <c r="B24" s="54"/>
      <c r="C24" s="28"/>
      <c r="D24" s="11"/>
      <c r="E24" s="5">
        <f t="shared" si="0"/>
      </c>
      <c r="F24" s="12">
        <f t="shared" si="1"/>
      </c>
      <c r="G24" s="31"/>
      <c r="H24" s="27"/>
      <c r="J24" s="40" t="e">
        <f t="shared" si="2"/>
        <v>#N/A</v>
      </c>
      <c r="K24" s="33">
        <f t="shared" si="3"/>
      </c>
      <c r="L24" s="33">
        <f t="shared" si="4"/>
        <v>0</v>
      </c>
      <c r="M24" s="33" t="e">
        <f t="shared" si="5"/>
        <v>#VALUE!</v>
      </c>
      <c r="N24" s="41" t="e">
        <f t="shared" si="6"/>
        <v>#VALUE!</v>
      </c>
    </row>
    <row r="25" spans="1:14" ht="12.75">
      <c r="A25" s="16">
        <v>7</v>
      </c>
      <c r="B25" s="54"/>
      <c r="C25" s="28"/>
      <c r="D25" s="11"/>
      <c r="E25" s="5">
        <f t="shared" si="0"/>
      </c>
      <c r="F25" s="12">
        <f t="shared" si="1"/>
      </c>
      <c r="G25" s="31"/>
      <c r="H25" s="27"/>
      <c r="J25" s="40" t="e">
        <f t="shared" si="2"/>
        <v>#N/A</v>
      </c>
      <c r="K25" s="33">
        <f t="shared" si="3"/>
      </c>
      <c r="L25" s="33">
        <f t="shared" si="4"/>
        <v>0</v>
      </c>
      <c r="M25" s="33" t="e">
        <f t="shared" si="5"/>
        <v>#VALUE!</v>
      </c>
      <c r="N25" s="41" t="e">
        <f t="shared" si="6"/>
        <v>#VALUE!</v>
      </c>
    </row>
    <row r="26" spans="1:14" ht="12.75">
      <c r="A26" s="16">
        <v>8</v>
      </c>
      <c r="B26" s="54"/>
      <c r="C26" s="28"/>
      <c r="D26" s="11"/>
      <c r="E26" s="5">
        <f t="shared" si="0"/>
      </c>
      <c r="F26" s="12">
        <f t="shared" si="1"/>
      </c>
      <c r="G26" s="31"/>
      <c r="H26" s="27"/>
      <c r="J26" s="40" t="e">
        <f t="shared" si="2"/>
        <v>#N/A</v>
      </c>
      <c r="K26" s="33">
        <f t="shared" si="3"/>
      </c>
      <c r="L26" s="33">
        <f t="shared" si="4"/>
        <v>0</v>
      </c>
      <c r="M26" s="33" t="e">
        <f t="shared" si="5"/>
        <v>#VALUE!</v>
      </c>
      <c r="N26" s="41" t="e">
        <f t="shared" si="6"/>
        <v>#VALUE!</v>
      </c>
    </row>
    <row r="27" spans="1:14" ht="12.75">
      <c r="A27" s="16">
        <v>9</v>
      </c>
      <c r="B27" s="54"/>
      <c r="C27" s="28"/>
      <c r="D27" s="11"/>
      <c r="E27" s="5">
        <f t="shared" si="0"/>
      </c>
      <c r="F27" s="12">
        <f t="shared" si="1"/>
      </c>
      <c r="G27" s="31"/>
      <c r="H27" s="27"/>
      <c r="J27" s="40" t="e">
        <f t="shared" si="2"/>
        <v>#N/A</v>
      </c>
      <c r="K27" s="33">
        <f t="shared" si="3"/>
      </c>
      <c r="L27" s="33">
        <f t="shared" si="4"/>
        <v>0</v>
      </c>
      <c r="M27" s="33" t="e">
        <f t="shared" si="5"/>
        <v>#VALUE!</v>
      </c>
      <c r="N27" s="41" t="e">
        <f t="shared" si="6"/>
        <v>#VALUE!</v>
      </c>
    </row>
    <row r="28" spans="1:14" ht="12.75">
      <c r="A28" s="16">
        <v>10</v>
      </c>
      <c r="B28" s="54"/>
      <c r="C28" s="28"/>
      <c r="D28" s="11"/>
      <c r="E28" s="5">
        <f t="shared" si="0"/>
      </c>
      <c r="F28" s="12">
        <f t="shared" si="1"/>
      </c>
      <c r="G28" s="31"/>
      <c r="H28" s="27"/>
      <c r="J28" s="40" t="e">
        <f t="shared" si="2"/>
        <v>#N/A</v>
      </c>
      <c r="K28" s="33">
        <f t="shared" si="3"/>
      </c>
      <c r="L28" s="33">
        <f t="shared" si="4"/>
        <v>0</v>
      </c>
      <c r="M28" s="33" t="e">
        <f t="shared" si="5"/>
        <v>#VALUE!</v>
      </c>
      <c r="N28" s="41" t="e">
        <f t="shared" si="6"/>
        <v>#VALUE!</v>
      </c>
    </row>
    <row r="29" spans="1:14" ht="12.75">
      <c r="A29" s="16">
        <v>11</v>
      </c>
      <c r="B29" s="55"/>
      <c r="C29" s="29"/>
      <c r="D29" s="11"/>
      <c r="E29" s="5">
        <f t="shared" si="0"/>
      </c>
      <c r="F29" s="12">
        <f t="shared" si="1"/>
      </c>
      <c r="G29" s="31"/>
      <c r="H29" s="27"/>
      <c r="J29" s="40" t="e">
        <f t="shared" si="2"/>
        <v>#N/A</v>
      </c>
      <c r="K29" s="33">
        <f t="shared" si="3"/>
      </c>
      <c r="L29" s="33">
        <f t="shared" si="4"/>
        <v>0</v>
      </c>
      <c r="M29" s="33" t="e">
        <f t="shared" si="5"/>
        <v>#VALUE!</v>
      </c>
      <c r="N29" s="41" t="e">
        <f t="shared" si="6"/>
        <v>#VALUE!</v>
      </c>
    </row>
    <row r="30" spans="1:14" ht="12.75">
      <c r="A30" s="16">
        <v>12</v>
      </c>
      <c r="B30" s="55"/>
      <c r="C30" s="29"/>
      <c r="D30" s="11"/>
      <c r="E30" s="5">
        <f t="shared" si="0"/>
      </c>
      <c r="F30" s="12">
        <f t="shared" si="1"/>
      </c>
      <c r="G30" s="31"/>
      <c r="H30" s="27"/>
      <c r="J30" s="40" t="e">
        <f t="shared" si="2"/>
        <v>#N/A</v>
      </c>
      <c r="K30" s="33">
        <f t="shared" si="3"/>
      </c>
      <c r="L30" s="33">
        <f t="shared" si="4"/>
        <v>0</v>
      </c>
      <c r="M30" s="33" t="e">
        <f t="shared" si="5"/>
        <v>#VALUE!</v>
      </c>
      <c r="N30" s="41" t="e">
        <f t="shared" si="6"/>
        <v>#VALUE!</v>
      </c>
    </row>
    <row r="31" spans="1:14" ht="12.75">
      <c r="A31" s="16">
        <v>13</v>
      </c>
      <c r="B31" s="55"/>
      <c r="C31" s="29"/>
      <c r="D31" s="11"/>
      <c r="E31" s="5">
        <f t="shared" si="0"/>
      </c>
      <c r="F31" s="12">
        <f t="shared" si="1"/>
      </c>
      <c r="G31" s="31"/>
      <c r="H31" s="27"/>
      <c r="J31" s="40" t="e">
        <f t="shared" si="2"/>
        <v>#N/A</v>
      </c>
      <c r="K31" s="33">
        <f t="shared" si="3"/>
      </c>
      <c r="L31" s="33">
        <f t="shared" si="4"/>
        <v>0</v>
      </c>
      <c r="M31" s="33" t="e">
        <f t="shared" si="5"/>
        <v>#VALUE!</v>
      </c>
      <c r="N31" s="41" t="e">
        <f t="shared" si="6"/>
        <v>#VALUE!</v>
      </c>
    </row>
    <row r="32" spans="1:14" ht="12.75">
      <c r="A32" s="16">
        <v>14</v>
      </c>
      <c r="B32" s="55"/>
      <c r="C32" s="29"/>
      <c r="D32" s="11"/>
      <c r="E32" s="5">
        <f t="shared" si="0"/>
      </c>
      <c r="F32" s="12">
        <f t="shared" si="1"/>
      </c>
      <c r="G32" s="31"/>
      <c r="H32" s="27"/>
      <c r="J32" s="40" t="e">
        <f t="shared" si="2"/>
        <v>#N/A</v>
      </c>
      <c r="K32" s="33">
        <f t="shared" si="3"/>
      </c>
      <c r="L32" s="33">
        <f t="shared" si="4"/>
        <v>0</v>
      </c>
      <c r="M32" s="33" t="e">
        <f t="shared" si="5"/>
        <v>#VALUE!</v>
      </c>
      <c r="N32" s="41" t="e">
        <f t="shared" si="6"/>
        <v>#VALUE!</v>
      </c>
    </row>
    <row r="33" spans="1:14" ht="12.75">
      <c r="A33" s="16">
        <v>15</v>
      </c>
      <c r="B33" s="55"/>
      <c r="C33" s="29"/>
      <c r="D33" s="11"/>
      <c r="E33" s="5">
        <f t="shared" si="0"/>
      </c>
      <c r="F33" s="12">
        <f t="shared" si="1"/>
      </c>
      <c r="G33" s="31"/>
      <c r="H33" s="27"/>
      <c r="J33" s="40" t="e">
        <f t="shared" si="2"/>
        <v>#N/A</v>
      </c>
      <c r="K33" s="33">
        <f t="shared" si="3"/>
      </c>
      <c r="L33" s="33">
        <f t="shared" si="4"/>
        <v>0</v>
      </c>
      <c r="M33" s="33" t="e">
        <f t="shared" si="5"/>
        <v>#VALUE!</v>
      </c>
      <c r="N33" s="41" t="e">
        <f t="shared" si="6"/>
        <v>#VALUE!</v>
      </c>
    </row>
    <row r="34" spans="1:14" ht="12.75">
      <c r="A34" s="17">
        <v>16</v>
      </c>
      <c r="B34" s="55"/>
      <c r="C34" s="29"/>
      <c r="D34" s="11"/>
      <c r="E34" s="5">
        <f t="shared" si="0"/>
      </c>
      <c r="F34" s="12">
        <f t="shared" si="1"/>
      </c>
      <c r="G34" s="31"/>
      <c r="H34" s="27"/>
      <c r="J34" s="40" t="e">
        <f t="shared" si="2"/>
        <v>#N/A</v>
      </c>
      <c r="K34" s="33">
        <f t="shared" si="3"/>
      </c>
      <c r="L34" s="33">
        <f t="shared" si="4"/>
        <v>0</v>
      </c>
      <c r="M34" s="33" t="e">
        <f t="shared" si="5"/>
        <v>#VALUE!</v>
      </c>
      <c r="N34" s="41" t="e">
        <f t="shared" si="6"/>
        <v>#VALUE!</v>
      </c>
    </row>
    <row r="35" spans="1:14" ht="12.75">
      <c r="A35" s="17">
        <v>17</v>
      </c>
      <c r="B35" s="55"/>
      <c r="C35" s="29"/>
      <c r="D35" s="11"/>
      <c r="E35" s="5">
        <f t="shared" si="0"/>
      </c>
      <c r="F35" s="12">
        <f t="shared" si="1"/>
      </c>
      <c r="G35" s="31"/>
      <c r="H35" s="27"/>
      <c r="J35" s="40" t="e">
        <f t="shared" si="2"/>
        <v>#N/A</v>
      </c>
      <c r="K35" s="33">
        <f t="shared" si="3"/>
      </c>
      <c r="L35" s="33">
        <f t="shared" si="4"/>
        <v>0</v>
      </c>
      <c r="M35" s="33" t="e">
        <f t="shared" si="5"/>
        <v>#VALUE!</v>
      </c>
      <c r="N35" s="41" t="e">
        <f t="shared" si="6"/>
        <v>#VALUE!</v>
      </c>
    </row>
    <row r="36" spans="1:14" ht="12.75">
      <c r="A36" s="17">
        <v>18</v>
      </c>
      <c r="B36" s="55"/>
      <c r="C36" s="29"/>
      <c r="D36" s="11"/>
      <c r="E36" s="5">
        <f t="shared" si="0"/>
      </c>
      <c r="F36" s="12">
        <f t="shared" si="1"/>
      </c>
      <c r="G36" s="31"/>
      <c r="H36" s="27"/>
      <c r="J36" s="40" t="e">
        <f t="shared" si="2"/>
        <v>#N/A</v>
      </c>
      <c r="K36" s="33">
        <f t="shared" si="3"/>
      </c>
      <c r="L36" s="33">
        <f t="shared" si="4"/>
        <v>0</v>
      </c>
      <c r="M36" s="33" t="e">
        <f t="shared" si="5"/>
        <v>#VALUE!</v>
      </c>
      <c r="N36" s="41" t="e">
        <f t="shared" si="6"/>
        <v>#VALUE!</v>
      </c>
    </row>
    <row r="37" spans="1:14" ht="12.75">
      <c r="A37" s="17">
        <v>19</v>
      </c>
      <c r="B37" s="55"/>
      <c r="C37" s="29"/>
      <c r="D37" s="11"/>
      <c r="E37" s="5">
        <f t="shared" si="0"/>
      </c>
      <c r="F37" s="12">
        <f t="shared" si="1"/>
      </c>
      <c r="G37" s="31"/>
      <c r="H37" s="27"/>
      <c r="J37" s="40" t="e">
        <f t="shared" si="2"/>
        <v>#N/A</v>
      </c>
      <c r="K37" s="33">
        <f t="shared" si="3"/>
      </c>
      <c r="L37" s="33">
        <f t="shared" si="4"/>
        <v>0</v>
      </c>
      <c r="M37" s="33" t="e">
        <f t="shared" si="5"/>
        <v>#VALUE!</v>
      </c>
      <c r="N37" s="41" t="e">
        <f t="shared" si="6"/>
        <v>#VALUE!</v>
      </c>
    </row>
    <row r="38" spans="1:14" ht="12.75">
      <c r="A38" s="16">
        <v>20</v>
      </c>
      <c r="B38" s="55"/>
      <c r="C38" s="29"/>
      <c r="D38" s="11"/>
      <c r="E38" s="5">
        <f t="shared" si="0"/>
      </c>
      <c r="F38" s="12">
        <f t="shared" si="1"/>
      </c>
      <c r="G38" s="31"/>
      <c r="H38" s="27"/>
      <c r="J38" s="40" t="e">
        <f t="shared" si="2"/>
        <v>#N/A</v>
      </c>
      <c r="K38" s="33">
        <f t="shared" si="3"/>
      </c>
      <c r="L38" s="33">
        <f t="shared" si="4"/>
        <v>0</v>
      </c>
      <c r="M38" s="33" t="e">
        <f t="shared" si="5"/>
        <v>#VALUE!</v>
      </c>
      <c r="N38" s="41" t="e">
        <f t="shared" si="6"/>
        <v>#VALUE!</v>
      </c>
    </row>
    <row r="40" spans="1:6" ht="12.75">
      <c r="A40" s="56" t="s">
        <v>10</v>
      </c>
      <c r="B40" s="56"/>
      <c r="C40" s="56"/>
      <c r="D40" s="56"/>
      <c r="E40" s="56"/>
      <c r="F40" s="4" t="e">
        <f>AVERAGE(D19:D38)</f>
        <v>#DIV/0!</v>
      </c>
    </row>
    <row r="42" spans="1:6" ht="12.75">
      <c r="A42" s="56" t="s">
        <v>36</v>
      </c>
      <c r="B42" s="56"/>
      <c r="C42" s="56"/>
      <c r="D42" s="56"/>
      <c r="E42" s="56"/>
      <c r="F42" s="44" t="e">
        <f>F43/C15</f>
        <v>#DIV/0!</v>
      </c>
    </row>
    <row r="43" spans="1:6" ht="12.75">
      <c r="A43" s="57" t="s">
        <v>18</v>
      </c>
      <c r="B43" s="57"/>
      <c r="C43" s="57"/>
      <c r="D43" s="57"/>
      <c r="E43" s="57"/>
      <c r="F43" s="13" t="e">
        <f>SQRT(AVERAGE(K19:K38))</f>
        <v>#DIV/0!</v>
      </c>
    </row>
    <row r="44" spans="1:6" ht="12.75">
      <c r="A44" s="57" t="s">
        <v>19</v>
      </c>
      <c r="B44" s="57"/>
      <c r="C44" s="57"/>
      <c r="D44" s="57"/>
      <c r="E44" s="57"/>
      <c r="F44" s="8" t="e">
        <f>IF(F42*100&lt;=D11,"ja","nein")</f>
        <v>#DIV/0!</v>
      </c>
    </row>
    <row r="45" spans="1:6" ht="12.75">
      <c r="A45" s="46"/>
      <c r="B45" s="46"/>
      <c r="C45" s="46"/>
      <c r="D45" s="46"/>
      <c r="E45" s="46"/>
      <c r="F45" s="8"/>
    </row>
    <row r="46" spans="1:7" ht="12.75">
      <c r="A46" s="56" t="s">
        <v>12</v>
      </c>
      <c r="B46" s="56"/>
      <c r="C46" s="56"/>
      <c r="D46" s="56"/>
      <c r="E46" s="9"/>
      <c r="F46" s="9"/>
      <c r="G46" s="9"/>
    </row>
    <row r="47" spans="1:7" ht="15" customHeight="1">
      <c r="A47" s="8"/>
      <c r="B47" s="8"/>
      <c r="C47" s="8"/>
      <c r="D47" s="8"/>
      <c r="E47" s="10"/>
      <c r="F47" s="10"/>
      <c r="G47" s="10"/>
    </row>
    <row r="60" ht="12.75">
      <c r="F60" s="10"/>
    </row>
  </sheetData>
  <sheetProtection/>
  <mergeCells count="18">
    <mergeCell ref="K17:K18"/>
    <mergeCell ref="K1:N1"/>
    <mergeCell ref="F14:G14"/>
    <mergeCell ref="F15:G15"/>
    <mergeCell ref="J17:J18"/>
    <mergeCell ref="A3:H3"/>
    <mergeCell ref="C14:D14"/>
    <mergeCell ref="C15:D15"/>
    <mergeCell ref="A42:E42"/>
    <mergeCell ref="A44:E44"/>
    <mergeCell ref="A43:E43"/>
    <mergeCell ref="A46:D46"/>
    <mergeCell ref="A40:E40"/>
    <mergeCell ref="A7:C7"/>
    <mergeCell ref="A8:C8"/>
    <mergeCell ref="A9:C9"/>
    <mergeCell ref="A10:C10"/>
    <mergeCell ref="A11:C11"/>
  </mergeCells>
  <conditionalFormatting sqref="F44:F45">
    <cfRule type="cellIs" priority="1" dxfId="4" operator="equal" stopIfTrue="1">
      <formula>"ja"</formula>
    </cfRule>
    <cfRule type="cellIs" priority="2" dxfId="1" operator="equal" stopIfTrue="1">
      <formula>"nein"</formula>
    </cfRule>
  </conditionalFormatting>
  <conditionalFormatting sqref="G19:G38">
    <cfRule type="cellIs" priority="3" dxfId="2" operator="equal" stopIfTrue="1">
      <formula>"Freigabe"</formula>
    </cfRule>
    <cfRule type="cellIs" priority="4" dxfId="1" operator="equal" stopIfTrue="1">
      <formula>"Sperrung"</formula>
    </cfRule>
    <cfRule type="cellIs" priority="5" dxfId="0" operator="equal" stopIfTrue="1">
      <formula>"Wiederholung"</formula>
    </cfRule>
  </conditionalFormatting>
  <dataValidations count="2">
    <dataValidation type="list" allowBlank="1" showInputMessage="1" showErrorMessage="1" sqref="F44:F45">
      <formula1>$K$3:$K$4</formula1>
    </dataValidation>
    <dataValidation type="list" allowBlank="1" showInputMessage="1" showErrorMessage="1" sqref="G19:G38">
      <formula1>$L$3:$L$5</formula1>
    </dataValidation>
  </dataValidations>
  <printOptions/>
  <pageMargins left="0.7874015748031497" right="0.5511811023622047" top="0.7480314960629921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showGridLines="0" zoomScalePageLayoutView="0" workbookViewId="0" topLeftCell="A1">
      <selection activeCell="G8" sqref="G8"/>
    </sheetView>
  </sheetViews>
  <sheetFormatPr defaultColWidth="11.421875" defaultRowHeight="12.75"/>
  <cols>
    <col min="1" max="1" width="9.57421875" style="0" customWidth="1"/>
    <col min="2" max="2" width="6.140625" style="0" bestFit="1" customWidth="1"/>
    <col min="3" max="3" width="5.8515625" style="0" bestFit="1" customWidth="1"/>
    <col min="4" max="7" width="12.7109375" style="0" customWidth="1"/>
    <col min="8" max="8" width="12.57421875" style="0" customWidth="1"/>
    <col min="9" max="9" width="22.421875" style="0" customWidth="1"/>
    <col min="10" max="10" width="10.7109375" style="0" customWidth="1"/>
  </cols>
  <sheetData>
    <row r="1" spans="1:14" s="15" customFormat="1" ht="11.25">
      <c r="A1" s="15" t="s">
        <v>27</v>
      </c>
      <c r="J1" s="42"/>
      <c r="K1" s="59" t="s">
        <v>34</v>
      </c>
      <c r="L1" s="59"/>
      <c r="M1" s="59"/>
      <c r="N1" s="60"/>
    </row>
    <row r="2" spans="10:14" s="15" customFormat="1" ht="12" thickBot="1">
      <c r="J2" s="43"/>
      <c r="K2" s="34"/>
      <c r="L2" s="34"/>
      <c r="M2" s="34"/>
      <c r="N2" s="35"/>
    </row>
    <row r="3" spans="1:14" ht="16.5" thickBot="1">
      <c r="A3" s="63" t="s">
        <v>41</v>
      </c>
      <c r="B3" s="64"/>
      <c r="C3" s="64"/>
      <c r="D3" s="64"/>
      <c r="E3" s="64"/>
      <c r="F3" s="64"/>
      <c r="G3" s="64"/>
      <c r="H3" s="65"/>
      <c r="J3" s="38"/>
      <c r="K3" s="36" t="s">
        <v>20</v>
      </c>
      <c r="L3" s="36" t="s">
        <v>24</v>
      </c>
      <c r="M3" s="36"/>
      <c r="N3" s="37"/>
    </row>
    <row r="4" spans="10:14" ht="12.75">
      <c r="J4" s="38"/>
      <c r="K4" s="36" t="s">
        <v>21</v>
      </c>
      <c r="L4" s="36" t="s">
        <v>25</v>
      </c>
      <c r="M4" s="36"/>
      <c r="N4" s="37"/>
    </row>
    <row r="5" spans="1:14" ht="15.75">
      <c r="A5" s="2" t="s">
        <v>5</v>
      </c>
      <c r="B5" s="2"/>
      <c r="C5" s="6"/>
      <c r="D5" s="6"/>
      <c r="E5" s="6"/>
      <c r="F5" s="6"/>
      <c r="G5" s="6"/>
      <c r="H5" s="6"/>
      <c r="J5" s="38"/>
      <c r="K5" s="36"/>
      <c r="L5" s="36" t="s">
        <v>26</v>
      </c>
      <c r="M5" s="36"/>
      <c r="N5" s="37"/>
    </row>
    <row r="6" spans="1:14" ht="15.75">
      <c r="A6" s="2"/>
      <c r="B6" s="2"/>
      <c r="J6" s="38"/>
      <c r="K6" s="36"/>
      <c r="L6" s="36"/>
      <c r="M6" s="36"/>
      <c r="N6" s="37"/>
    </row>
    <row r="7" spans="1:14" ht="12.75">
      <c r="A7" s="56" t="s">
        <v>3</v>
      </c>
      <c r="B7" s="56"/>
      <c r="C7" s="56"/>
      <c r="D7" s="14" t="s">
        <v>38</v>
      </c>
      <c r="J7" s="38"/>
      <c r="K7" s="36"/>
      <c r="L7" s="36"/>
      <c r="M7" s="36"/>
      <c r="N7" s="37"/>
    </row>
    <row r="8" spans="1:14" ht="12.75">
      <c r="A8" s="56" t="s">
        <v>4</v>
      </c>
      <c r="B8" s="56"/>
      <c r="C8" s="56"/>
      <c r="D8" s="6"/>
      <c r="E8" s="1"/>
      <c r="J8" s="38"/>
      <c r="K8" s="36"/>
      <c r="L8" s="36"/>
      <c r="M8" s="36"/>
      <c r="N8" s="37"/>
    </row>
    <row r="9" spans="1:14" ht="12.75">
      <c r="A9" s="56" t="s">
        <v>16</v>
      </c>
      <c r="B9" s="56"/>
      <c r="C9" s="56"/>
      <c r="D9" s="6"/>
      <c r="E9" s="1"/>
      <c r="J9" s="38"/>
      <c r="K9" s="36"/>
      <c r="L9" s="36"/>
      <c r="M9" s="36"/>
      <c r="N9" s="37"/>
    </row>
    <row r="10" spans="1:14" ht="12.75" customHeight="1">
      <c r="A10" s="56" t="s">
        <v>7</v>
      </c>
      <c r="B10" s="56"/>
      <c r="C10" s="56"/>
      <c r="D10" s="45" t="s">
        <v>40</v>
      </c>
      <c r="J10" s="38"/>
      <c r="K10" s="36"/>
      <c r="L10" s="36"/>
      <c r="M10" s="36"/>
      <c r="N10" s="37"/>
    </row>
    <row r="11" spans="1:14" ht="12.75">
      <c r="A11" s="56" t="s">
        <v>23</v>
      </c>
      <c r="B11" s="56"/>
      <c r="C11" s="56"/>
      <c r="D11" s="6">
        <f>IF(C15&lt;=35,7.5,6.5)</f>
        <v>7.5</v>
      </c>
      <c r="E11" t="s">
        <v>22</v>
      </c>
      <c r="J11" s="38"/>
      <c r="K11" s="36"/>
      <c r="L11" s="36"/>
      <c r="M11" s="36"/>
      <c r="N11" s="37"/>
    </row>
    <row r="12" spans="1:14" ht="12.75">
      <c r="A12" s="1"/>
      <c r="B12" s="1"/>
      <c r="J12" s="38"/>
      <c r="K12" s="36"/>
      <c r="L12" s="36"/>
      <c r="M12" s="36"/>
      <c r="N12" s="37"/>
    </row>
    <row r="13" spans="1:14" ht="12.75">
      <c r="A13" s="1" t="s">
        <v>15</v>
      </c>
      <c r="B13" s="1"/>
      <c r="J13" s="38"/>
      <c r="K13" s="36"/>
      <c r="L13" s="36"/>
      <c r="M13" s="36"/>
      <c r="N13" s="37"/>
    </row>
    <row r="14" spans="1:14" ht="12.75">
      <c r="A14" t="s">
        <v>8</v>
      </c>
      <c r="C14" s="66"/>
      <c r="D14" s="66"/>
      <c r="E14" s="3" t="s">
        <v>4</v>
      </c>
      <c r="F14" s="61"/>
      <c r="G14" s="61"/>
      <c r="J14" s="38"/>
      <c r="K14" s="10"/>
      <c r="L14" s="10"/>
      <c r="M14" s="10"/>
      <c r="N14" s="37"/>
    </row>
    <row r="15" spans="1:14" ht="12.75">
      <c r="A15" t="s">
        <v>6</v>
      </c>
      <c r="C15" s="66"/>
      <c r="D15" s="66"/>
      <c r="E15" t="s">
        <v>9</v>
      </c>
      <c r="F15" s="61"/>
      <c r="G15" s="61"/>
      <c r="J15" s="38"/>
      <c r="K15" s="10"/>
      <c r="L15" s="10"/>
      <c r="M15" s="10"/>
      <c r="N15" s="37"/>
    </row>
    <row r="16" spans="1:14" ht="12.75">
      <c r="A16" s="3" t="s">
        <v>11</v>
      </c>
      <c r="B16" s="3"/>
      <c r="E16" s="4">
        <f>C15*((100-$D$11)/100)</f>
        <v>0</v>
      </c>
      <c r="J16" s="38"/>
      <c r="K16" s="10"/>
      <c r="L16" s="10"/>
      <c r="M16" s="10"/>
      <c r="N16" s="37"/>
    </row>
    <row r="17" spans="1:14" ht="13.5" thickBot="1">
      <c r="A17" s="3"/>
      <c r="B17" s="3"/>
      <c r="E17" s="4">
        <f>C15*((100+D$11)/100)</f>
        <v>0</v>
      </c>
      <c r="J17" s="62" t="s">
        <v>0</v>
      </c>
      <c r="K17" s="58" t="s">
        <v>17</v>
      </c>
      <c r="L17" s="10"/>
      <c r="M17" s="10"/>
      <c r="N17" s="37"/>
    </row>
    <row r="18" spans="1:14" ht="24" customHeight="1" thickBot="1">
      <c r="A18" s="22" t="s">
        <v>30</v>
      </c>
      <c r="B18" s="23" t="s">
        <v>28</v>
      </c>
      <c r="C18" s="24" t="s">
        <v>29</v>
      </c>
      <c r="D18" s="24" t="s">
        <v>0</v>
      </c>
      <c r="E18" s="24" t="s">
        <v>1</v>
      </c>
      <c r="F18" s="24" t="s">
        <v>2</v>
      </c>
      <c r="G18" s="24" t="s">
        <v>13</v>
      </c>
      <c r="H18" s="25" t="s">
        <v>14</v>
      </c>
      <c r="J18" s="62" t="s">
        <v>35</v>
      </c>
      <c r="K18" s="58"/>
      <c r="L18" s="32" t="s">
        <v>31</v>
      </c>
      <c r="M18" s="32" t="s">
        <v>32</v>
      </c>
      <c r="N18" s="39" t="s">
        <v>33</v>
      </c>
    </row>
    <row r="19" spans="1:14" ht="12.75">
      <c r="A19" s="18">
        <v>1</v>
      </c>
      <c r="B19" s="54"/>
      <c r="C19" s="28"/>
      <c r="D19" s="19"/>
      <c r="E19" s="20">
        <f aca="true" t="shared" si="0" ref="E19:E38">IF(D19="","",D19-$C$15)</f>
      </c>
      <c r="F19" s="21">
        <f>IF(D19="","",IF(D19&lt;$E$16,"nein",IF(D19&lt;$E$17,"ja","nein")))</f>
      </c>
      <c r="G19" s="30"/>
      <c r="H19" s="26"/>
      <c r="J19" s="40" t="e">
        <f>IF(G19="Freigabe",D19,NA())</f>
        <v>#N/A</v>
      </c>
      <c r="K19" s="33">
        <f aca="true" t="shared" si="1" ref="K19:K38">IF(G19="Freigabe",E19*E19,"")</f>
      </c>
      <c r="L19" s="33">
        <f>$C$15</f>
        <v>0</v>
      </c>
      <c r="M19" s="33">
        <f>$E$17</f>
        <v>0</v>
      </c>
      <c r="N19" s="41">
        <f>$E$16</f>
        <v>0</v>
      </c>
    </row>
    <row r="20" spans="1:14" ht="12.75">
      <c r="A20" s="16">
        <v>2</v>
      </c>
      <c r="B20" s="54"/>
      <c r="C20" s="28"/>
      <c r="D20" s="11"/>
      <c r="E20" s="5">
        <f t="shared" si="0"/>
      </c>
      <c r="F20" s="12">
        <f aca="true" t="shared" si="2" ref="F20:F38">IF(D20="","",IF(D20&lt;$E$16,"nein",IF(D20&lt;$E$17,"ja","nein")))</f>
      </c>
      <c r="G20" s="31"/>
      <c r="H20" s="27"/>
      <c r="J20" s="40" t="e">
        <f>IF(G20="Freigabe",D20,NA())</f>
        <v>#N/A</v>
      </c>
      <c r="K20" s="33">
        <f t="shared" si="1"/>
      </c>
      <c r="L20" s="33">
        <f aca="true" t="shared" si="3" ref="L20:L38">$C$15</f>
        <v>0</v>
      </c>
      <c r="M20" s="33">
        <f aca="true" t="shared" si="4" ref="M20:M38">$E$17</f>
        <v>0</v>
      </c>
      <c r="N20" s="41">
        <f aca="true" t="shared" si="5" ref="N20:N38">$E$16</f>
        <v>0</v>
      </c>
    </row>
    <row r="21" spans="1:14" ht="12.75">
      <c r="A21" s="16">
        <v>3</v>
      </c>
      <c r="B21" s="54"/>
      <c r="C21" s="28"/>
      <c r="D21" s="11"/>
      <c r="E21" s="5">
        <f t="shared" si="0"/>
      </c>
      <c r="F21" s="12">
        <f t="shared" si="2"/>
      </c>
      <c r="G21" s="31"/>
      <c r="H21" s="27"/>
      <c r="J21" s="40" t="e">
        <f>IF(G21="Freigabe",D21,NA())</f>
        <v>#N/A</v>
      </c>
      <c r="K21" s="33">
        <f t="shared" si="1"/>
      </c>
      <c r="L21" s="33">
        <f t="shared" si="3"/>
        <v>0</v>
      </c>
      <c r="M21" s="33">
        <f t="shared" si="4"/>
        <v>0</v>
      </c>
      <c r="N21" s="41">
        <f t="shared" si="5"/>
        <v>0</v>
      </c>
    </row>
    <row r="22" spans="1:14" ht="12.75">
      <c r="A22" s="16">
        <v>4</v>
      </c>
      <c r="B22" s="54"/>
      <c r="C22" s="28"/>
      <c r="D22" s="11"/>
      <c r="E22" s="5">
        <f t="shared" si="0"/>
      </c>
      <c r="F22" s="12">
        <f t="shared" si="2"/>
      </c>
      <c r="G22" s="31"/>
      <c r="H22" s="27"/>
      <c r="J22" s="40" t="e">
        <f aca="true" t="shared" si="6" ref="J22:J38">IF(G22="Freigabe",D22,NA())</f>
        <v>#N/A</v>
      </c>
      <c r="K22" s="33">
        <f t="shared" si="1"/>
      </c>
      <c r="L22" s="33">
        <f t="shared" si="3"/>
        <v>0</v>
      </c>
      <c r="M22" s="33">
        <f t="shared" si="4"/>
        <v>0</v>
      </c>
      <c r="N22" s="41">
        <f t="shared" si="5"/>
        <v>0</v>
      </c>
    </row>
    <row r="23" spans="1:14" ht="12.75">
      <c r="A23" s="16">
        <v>5</v>
      </c>
      <c r="B23" s="54"/>
      <c r="C23" s="28"/>
      <c r="D23" s="11"/>
      <c r="E23" s="5">
        <f t="shared" si="0"/>
      </c>
      <c r="F23" s="12">
        <f t="shared" si="2"/>
      </c>
      <c r="G23" s="31"/>
      <c r="H23" s="27"/>
      <c r="J23" s="40" t="e">
        <f t="shared" si="6"/>
        <v>#N/A</v>
      </c>
      <c r="K23" s="33">
        <f t="shared" si="1"/>
      </c>
      <c r="L23" s="33">
        <f t="shared" si="3"/>
        <v>0</v>
      </c>
      <c r="M23" s="33">
        <f t="shared" si="4"/>
        <v>0</v>
      </c>
      <c r="N23" s="41">
        <f t="shared" si="5"/>
        <v>0</v>
      </c>
    </row>
    <row r="24" spans="1:14" ht="12.75">
      <c r="A24" s="16">
        <v>6</v>
      </c>
      <c r="B24" s="54"/>
      <c r="C24" s="28"/>
      <c r="D24" s="11"/>
      <c r="E24" s="5">
        <f t="shared" si="0"/>
      </c>
      <c r="F24" s="12">
        <f t="shared" si="2"/>
      </c>
      <c r="G24" s="31"/>
      <c r="H24" s="27"/>
      <c r="J24" s="40" t="e">
        <f t="shared" si="6"/>
        <v>#N/A</v>
      </c>
      <c r="K24" s="33">
        <f t="shared" si="1"/>
      </c>
      <c r="L24" s="33">
        <f t="shared" si="3"/>
        <v>0</v>
      </c>
      <c r="M24" s="33">
        <f t="shared" si="4"/>
        <v>0</v>
      </c>
      <c r="N24" s="41">
        <f t="shared" si="5"/>
        <v>0</v>
      </c>
    </row>
    <row r="25" spans="1:14" ht="12.75">
      <c r="A25" s="16">
        <v>7</v>
      </c>
      <c r="B25" s="54"/>
      <c r="C25" s="28"/>
      <c r="D25" s="11"/>
      <c r="E25" s="5">
        <f t="shared" si="0"/>
      </c>
      <c r="F25" s="12">
        <f t="shared" si="2"/>
      </c>
      <c r="G25" s="31"/>
      <c r="H25" s="27"/>
      <c r="J25" s="40" t="e">
        <f t="shared" si="6"/>
        <v>#N/A</v>
      </c>
      <c r="K25" s="33">
        <f t="shared" si="1"/>
      </c>
      <c r="L25" s="33">
        <f t="shared" si="3"/>
        <v>0</v>
      </c>
      <c r="M25" s="33">
        <f t="shared" si="4"/>
        <v>0</v>
      </c>
      <c r="N25" s="41">
        <f t="shared" si="5"/>
        <v>0</v>
      </c>
    </row>
    <row r="26" spans="1:14" ht="12.75">
      <c r="A26" s="16">
        <v>8</v>
      </c>
      <c r="B26" s="54"/>
      <c r="C26" s="28"/>
      <c r="D26" s="11"/>
      <c r="E26" s="5">
        <f t="shared" si="0"/>
      </c>
      <c r="F26" s="12">
        <f t="shared" si="2"/>
      </c>
      <c r="G26" s="31"/>
      <c r="H26" s="27"/>
      <c r="J26" s="40" t="e">
        <f t="shared" si="6"/>
        <v>#N/A</v>
      </c>
      <c r="K26" s="33">
        <f t="shared" si="1"/>
      </c>
      <c r="L26" s="33">
        <f t="shared" si="3"/>
        <v>0</v>
      </c>
      <c r="M26" s="33">
        <f t="shared" si="4"/>
        <v>0</v>
      </c>
      <c r="N26" s="41">
        <f t="shared" si="5"/>
        <v>0</v>
      </c>
    </row>
    <row r="27" spans="1:14" ht="12.75">
      <c r="A27" s="16">
        <v>9</v>
      </c>
      <c r="B27" s="54"/>
      <c r="C27" s="28"/>
      <c r="D27" s="11"/>
      <c r="E27" s="5">
        <f t="shared" si="0"/>
      </c>
      <c r="F27" s="12">
        <f t="shared" si="2"/>
      </c>
      <c r="G27" s="31"/>
      <c r="H27" s="27"/>
      <c r="J27" s="40" t="e">
        <f t="shared" si="6"/>
        <v>#N/A</v>
      </c>
      <c r="K27" s="33">
        <f t="shared" si="1"/>
      </c>
      <c r="L27" s="33">
        <f t="shared" si="3"/>
        <v>0</v>
      </c>
      <c r="M27" s="33">
        <f t="shared" si="4"/>
        <v>0</v>
      </c>
      <c r="N27" s="41">
        <f t="shared" si="5"/>
        <v>0</v>
      </c>
    </row>
    <row r="28" spans="1:14" ht="12.75">
      <c r="A28" s="16">
        <v>10</v>
      </c>
      <c r="B28" s="54"/>
      <c r="C28" s="28"/>
      <c r="D28" s="11"/>
      <c r="E28" s="5">
        <f t="shared" si="0"/>
      </c>
      <c r="F28" s="12">
        <f t="shared" si="2"/>
      </c>
      <c r="G28" s="31"/>
      <c r="H28" s="27"/>
      <c r="J28" s="40" t="e">
        <f t="shared" si="6"/>
        <v>#N/A</v>
      </c>
      <c r="K28" s="33">
        <f t="shared" si="1"/>
      </c>
      <c r="L28" s="33">
        <f t="shared" si="3"/>
        <v>0</v>
      </c>
      <c r="M28" s="33">
        <f t="shared" si="4"/>
        <v>0</v>
      </c>
      <c r="N28" s="41">
        <f t="shared" si="5"/>
        <v>0</v>
      </c>
    </row>
    <row r="29" spans="1:14" ht="12.75">
      <c r="A29" s="16">
        <v>11</v>
      </c>
      <c r="B29" s="55"/>
      <c r="C29" s="29"/>
      <c r="D29" s="11"/>
      <c r="E29" s="5">
        <f t="shared" si="0"/>
      </c>
      <c r="F29" s="12">
        <f t="shared" si="2"/>
      </c>
      <c r="G29" s="31"/>
      <c r="H29" s="27"/>
      <c r="J29" s="40" t="e">
        <f t="shared" si="6"/>
        <v>#N/A</v>
      </c>
      <c r="K29" s="33">
        <f t="shared" si="1"/>
      </c>
      <c r="L29" s="33">
        <f t="shared" si="3"/>
        <v>0</v>
      </c>
      <c r="M29" s="33">
        <f t="shared" si="4"/>
        <v>0</v>
      </c>
      <c r="N29" s="41">
        <f t="shared" si="5"/>
        <v>0</v>
      </c>
    </row>
    <row r="30" spans="1:14" ht="12.75">
      <c r="A30" s="16">
        <v>12</v>
      </c>
      <c r="B30" s="55"/>
      <c r="C30" s="29"/>
      <c r="D30" s="11"/>
      <c r="E30" s="5">
        <f t="shared" si="0"/>
      </c>
      <c r="F30" s="12">
        <f t="shared" si="2"/>
      </c>
      <c r="G30" s="31"/>
      <c r="H30" s="27"/>
      <c r="J30" s="40" t="e">
        <f t="shared" si="6"/>
        <v>#N/A</v>
      </c>
      <c r="K30" s="33">
        <f t="shared" si="1"/>
      </c>
      <c r="L30" s="33">
        <f t="shared" si="3"/>
        <v>0</v>
      </c>
      <c r="M30" s="33">
        <f t="shared" si="4"/>
        <v>0</v>
      </c>
      <c r="N30" s="41">
        <f t="shared" si="5"/>
        <v>0</v>
      </c>
    </row>
    <row r="31" spans="1:14" ht="12.75">
      <c r="A31" s="16">
        <v>13</v>
      </c>
      <c r="B31" s="55"/>
      <c r="C31" s="29"/>
      <c r="D31" s="11"/>
      <c r="E31" s="5">
        <f t="shared" si="0"/>
      </c>
      <c r="F31" s="12">
        <f t="shared" si="2"/>
      </c>
      <c r="G31" s="31"/>
      <c r="H31" s="27"/>
      <c r="J31" s="40" t="e">
        <f t="shared" si="6"/>
        <v>#N/A</v>
      </c>
      <c r="K31" s="33">
        <f t="shared" si="1"/>
      </c>
      <c r="L31" s="33">
        <f t="shared" si="3"/>
        <v>0</v>
      </c>
      <c r="M31" s="33">
        <f t="shared" si="4"/>
        <v>0</v>
      </c>
      <c r="N31" s="41">
        <f t="shared" si="5"/>
        <v>0</v>
      </c>
    </row>
    <row r="32" spans="1:14" ht="12.75">
      <c r="A32" s="16">
        <v>14</v>
      </c>
      <c r="B32" s="55"/>
      <c r="C32" s="29"/>
      <c r="D32" s="11"/>
      <c r="E32" s="5">
        <f t="shared" si="0"/>
      </c>
      <c r="F32" s="12">
        <f t="shared" si="2"/>
      </c>
      <c r="G32" s="31"/>
      <c r="H32" s="27"/>
      <c r="J32" s="40" t="e">
        <f t="shared" si="6"/>
        <v>#N/A</v>
      </c>
      <c r="K32" s="33">
        <f t="shared" si="1"/>
      </c>
      <c r="L32" s="33">
        <f t="shared" si="3"/>
        <v>0</v>
      </c>
      <c r="M32" s="33">
        <f t="shared" si="4"/>
        <v>0</v>
      </c>
      <c r="N32" s="41">
        <f t="shared" si="5"/>
        <v>0</v>
      </c>
    </row>
    <row r="33" spans="1:14" ht="12.75">
      <c r="A33" s="16">
        <v>15</v>
      </c>
      <c r="B33" s="55"/>
      <c r="C33" s="29"/>
      <c r="D33" s="11"/>
      <c r="E33" s="5">
        <f t="shared" si="0"/>
      </c>
      <c r="F33" s="12">
        <f t="shared" si="2"/>
      </c>
      <c r="G33" s="31"/>
      <c r="H33" s="27"/>
      <c r="J33" s="40" t="e">
        <f t="shared" si="6"/>
        <v>#N/A</v>
      </c>
      <c r="K33" s="33">
        <f t="shared" si="1"/>
      </c>
      <c r="L33" s="33">
        <f t="shared" si="3"/>
        <v>0</v>
      </c>
      <c r="M33" s="33">
        <f t="shared" si="4"/>
        <v>0</v>
      </c>
      <c r="N33" s="41">
        <f t="shared" si="5"/>
        <v>0</v>
      </c>
    </row>
    <row r="34" spans="1:14" ht="12.75">
      <c r="A34" s="17">
        <v>16</v>
      </c>
      <c r="B34" s="55"/>
      <c r="C34" s="29"/>
      <c r="D34" s="11"/>
      <c r="E34" s="5">
        <f t="shared" si="0"/>
      </c>
      <c r="F34" s="12">
        <f t="shared" si="2"/>
      </c>
      <c r="G34" s="31"/>
      <c r="H34" s="27"/>
      <c r="J34" s="40" t="e">
        <f t="shared" si="6"/>
        <v>#N/A</v>
      </c>
      <c r="K34" s="33">
        <f t="shared" si="1"/>
      </c>
      <c r="L34" s="33">
        <f t="shared" si="3"/>
        <v>0</v>
      </c>
      <c r="M34" s="33">
        <f t="shared" si="4"/>
        <v>0</v>
      </c>
      <c r="N34" s="41">
        <f t="shared" si="5"/>
        <v>0</v>
      </c>
    </row>
    <row r="35" spans="1:14" ht="12.75">
      <c r="A35" s="17">
        <v>17</v>
      </c>
      <c r="B35" s="55"/>
      <c r="C35" s="29"/>
      <c r="D35" s="11"/>
      <c r="E35" s="5">
        <f t="shared" si="0"/>
      </c>
      <c r="F35" s="12">
        <f t="shared" si="2"/>
      </c>
      <c r="G35" s="31"/>
      <c r="H35" s="27"/>
      <c r="J35" s="40" t="e">
        <f t="shared" si="6"/>
        <v>#N/A</v>
      </c>
      <c r="K35" s="33">
        <f t="shared" si="1"/>
      </c>
      <c r="L35" s="33">
        <f t="shared" si="3"/>
        <v>0</v>
      </c>
      <c r="M35" s="33">
        <f t="shared" si="4"/>
        <v>0</v>
      </c>
      <c r="N35" s="41">
        <f t="shared" si="5"/>
        <v>0</v>
      </c>
    </row>
    <row r="36" spans="1:14" ht="12.75">
      <c r="A36" s="17">
        <v>18</v>
      </c>
      <c r="B36" s="55"/>
      <c r="C36" s="29"/>
      <c r="D36" s="11"/>
      <c r="E36" s="5">
        <f t="shared" si="0"/>
      </c>
      <c r="F36" s="12">
        <f t="shared" si="2"/>
      </c>
      <c r="G36" s="31"/>
      <c r="H36" s="27"/>
      <c r="J36" s="40" t="e">
        <f t="shared" si="6"/>
        <v>#N/A</v>
      </c>
      <c r="K36" s="33">
        <f t="shared" si="1"/>
      </c>
      <c r="L36" s="33">
        <f t="shared" si="3"/>
        <v>0</v>
      </c>
      <c r="M36" s="33">
        <f t="shared" si="4"/>
        <v>0</v>
      </c>
      <c r="N36" s="41">
        <f t="shared" si="5"/>
        <v>0</v>
      </c>
    </row>
    <row r="37" spans="1:14" ht="12.75">
      <c r="A37" s="17">
        <v>19</v>
      </c>
      <c r="B37" s="55"/>
      <c r="C37" s="29"/>
      <c r="D37" s="11"/>
      <c r="E37" s="5">
        <f t="shared" si="0"/>
      </c>
      <c r="F37" s="12">
        <f t="shared" si="2"/>
      </c>
      <c r="G37" s="31"/>
      <c r="H37" s="27"/>
      <c r="J37" s="40" t="e">
        <f t="shared" si="6"/>
        <v>#N/A</v>
      </c>
      <c r="K37" s="33">
        <f t="shared" si="1"/>
      </c>
      <c r="L37" s="33">
        <f t="shared" si="3"/>
        <v>0</v>
      </c>
      <c r="M37" s="33">
        <f t="shared" si="4"/>
        <v>0</v>
      </c>
      <c r="N37" s="41">
        <f t="shared" si="5"/>
        <v>0</v>
      </c>
    </row>
    <row r="38" spans="1:14" ht="12.75">
      <c r="A38" s="16">
        <v>20</v>
      </c>
      <c r="B38" s="55"/>
      <c r="C38" s="29"/>
      <c r="D38" s="11"/>
      <c r="E38" s="5">
        <f t="shared" si="0"/>
      </c>
      <c r="F38" s="12">
        <f t="shared" si="2"/>
      </c>
      <c r="G38" s="31"/>
      <c r="H38" s="27"/>
      <c r="J38" s="40" t="e">
        <f t="shared" si="6"/>
        <v>#N/A</v>
      </c>
      <c r="K38" s="33">
        <f t="shared" si="1"/>
      </c>
      <c r="L38" s="33">
        <f t="shared" si="3"/>
        <v>0</v>
      </c>
      <c r="M38" s="33">
        <f t="shared" si="4"/>
        <v>0</v>
      </c>
      <c r="N38" s="41">
        <f t="shared" si="5"/>
        <v>0</v>
      </c>
    </row>
    <row r="40" spans="1:6" ht="12.75">
      <c r="A40" s="56" t="s">
        <v>10</v>
      </c>
      <c r="B40" s="56"/>
      <c r="C40" s="56"/>
      <c r="D40" s="56"/>
      <c r="E40" s="56"/>
      <c r="F40" s="4" t="e">
        <f>AVERAGE(D19:D38)</f>
        <v>#DIV/0!</v>
      </c>
    </row>
    <row r="42" spans="1:6" ht="12.75">
      <c r="A42" s="56" t="s">
        <v>36</v>
      </c>
      <c r="B42" s="56"/>
      <c r="C42" s="56"/>
      <c r="D42" s="56"/>
      <c r="E42" s="56"/>
      <c r="F42" s="44" t="e">
        <f>F43/C15</f>
        <v>#DIV/0!</v>
      </c>
    </row>
    <row r="43" spans="1:6" ht="12.75">
      <c r="A43" s="57" t="s">
        <v>18</v>
      </c>
      <c r="B43" s="57"/>
      <c r="C43" s="57"/>
      <c r="D43" s="57"/>
      <c r="E43" s="57"/>
      <c r="F43" s="13" t="e">
        <f>SQRT(AVERAGE(K19:K38))</f>
        <v>#DIV/0!</v>
      </c>
    </row>
    <row r="44" spans="1:6" ht="12.75">
      <c r="A44" s="57" t="s">
        <v>19</v>
      </c>
      <c r="B44" s="57"/>
      <c r="C44" s="57"/>
      <c r="D44" s="57"/>
      <c r="E44" s="57"/>
      <c r="F44" s="8" t="e">
        <f>IF(F42*100&lt;=D11,"ja","nein")</f>
        <v>#DIV/0!</v>
      </c>
    </row>
    <row r="45" spans="5:6" ht="12.75">
      <c r="E45" s="46"/>
      <c r="F45" s="8"/>
    </row>
    <row r="46" spans="1:7" ht="12.75">
      <c r="A46" s="56" t="s">
        <v>12</v>
      </c>
      <c r="B46" s="56"/>
      <c r="C46" s="56"/>
      <c r="D46" s="56"/>
      <c r="E46" s="9"/>
      <c r="F46" s="9"/>
      <c r="G46" s="9"/>
    </row>
    <row r="47" spans="1:6" ht="13.5" customHeight="1">
      <c r="A47" s="46"/>
      <c r="B47" s="46"/>
      <c r="C47" s="46"/>
      <c r="D47" s="46"/>
      <c r="E47" s="46"/>
      <c r="F47" s="8"/>
    </row>
    <row r="48" spans="1:6" ht="12.75">
      <c r="A48" s="46"/>
      <c r="B48" s="46"/>
      <c r="C48" s="46"/>
      <c r="D48" s="46"/>
      <c r="E48" s="46"/>
      <c r="F48" s="8"/>
    </row>
    <row r="49" spans="1:6" ht="12.75">
      <c r="A49" s="46"/>
      <c r="B49" s="46"/>
      <c r="C49" s="46"/>
      <c r="D49" s="46"/>
      <c r="E49" s="46"/>
      <c r="F49" s="8"/>
    </row>
    <row r="50" spans="1:6" ht="12.75">
      <c r="A50" s="46"/>
      <c r="B50" s="46"/>
      <c r="C50" s="46"/>
      <c r="D50" s="46"/>
      <c r="E50" s="46"/>
      <c r="F50" s="8"/>
    </row>
    <row r="51" spans="1:6" ht="12.75">
      <c r="A51" s="46"/>
      <c r="B51" s="46"/>
      <c r="C51" s="46"/>
      <c r="D51" s="46"/>
      <c r="E51" s="46"/>
      <c r="F51" s="8"/>
    </row>
    <row r="52" spans="1:6" ht="12.75">
      <c r="A52" s="46"/>
      <c r="B52" s="46"/>
      <c r="C52" s="46"/>
      <c r="D52" s="46"/>
      <c r="E52" s="46"/>
      <c r="F52" s="8"/>
    </row>
    <row r="53" spans="1:6" ht="12.75">
      <c r="A53" s="46"/>
      <c r="B53" s="46"/>
      <c r="C53" s="46"/>
      <c r="D53" s="46"/>
      <c r="E53" s="46"/>
      <c r="F53" s="8"/>
    </row>
    <row r="54" spans="1:6" ht="12.75">
      <c r="A54" s="46"/>
      <c r="B54" s="46"/>
      <c r="C54" s="46"/>
      <c r="D54" s="46"/>
      <c r="E54" s="46"/>
      <c r="F54" s="8"/>
    </row>
    <row r="55" spans="1:6" ht="12.75">
      <c r="A55" s="46"/>
      <c r="B55" s="46"/>
      <c r="C55" s="46"/>
      <c r="D55" s="46"/>
      <c r="E55" s="46"/>
      <c r="F55" s="8"/>
    </row>
    <row r="56" spans="1:6" ht="12.75">
      <c r="A56" s="46"/>
      <c r="B56" s="46"/>
      <c r="C56" s="46"/>
      <c r="D56" s="46"/>
      <c r="E56" s="46"/>
      <c r="F56" s="8"/>
    </row>
    <row r="57" spans="1:6" ht="12.75">
      <c r="A57" s="46"/>
      <c r="B57" s="46"/>
      <c r="C57" s="46"/>
      <c r="D57" s="46"/>
      <c r="E57" s="46"/>
      <c r="F57" s="8"/>
    </row>
    <row r="58" spans="1:6" ht="12.75">
      <c r="A58" s="46"/>
      <c r="B58" s="46"/>
      <c r="C58" s="46"/>
      <c r="D58" s="46"/>
      <c r="E58" s="46"/>
      <c r="F58" s="8"/>
    </row>
    <row r="59" spans="1:8" ht="12.75">
      <c r="A59" s="46"/>
      <c r="B59" s="46"/>
      <c r="C59" s="46"/>
      <c r="D59" s="46"/>
      <c r="E59" s="46"/>
      <c r="F59" s="8"/>
      <c r="G59" s="10"/>
      <c r="H59" s="10"/>
    </row>
  </sheetData>
  <sheetProtection/>
  <mergeCells count="18">
    <mergeCell ref="A40:E40"/>
    <mergeCell ref="A7:C7"/>
    <mergeCell ref="A8:C8"/>
    <mergeCell ref="A9:C9"/>
    <mergeCell ref="A10:C10"/>
    <mergeCell ref="A11:C11"/>
    <mergeCell ref="C14:D14"/>
    <mergeCell ref="C15:D15"/>
    <mergeCell ref="A42:E42"/>
    <mergeCell ref="A44:E44"/>
    <mergeCell ref="A43:E43"/>
    <mergeCell ref="A46:D46"/>
    <mergeCell ref="K17:K18"/>
    <mergeCell ref="K1:N1"/>
    <mergeCell ref="F14:G14"/>
    <mergeCell ref="F15:G15"/>
    <mergeCell ref="J17:J18"/>
    <mergeCell ref="A3:H3"/>
  </mergeCells>
  <conditionalFormatting sqref="F47:F59 F44:F45">
    <cfRule type="cellIs" priority="1" dxfId="4" operator="equal" stopIfTrue="1">
      <formula>"ja"</formula>
    </cfRule>
    <cfRule type="cellIs" priority="2" dxfId="1" operator="equal" stopIfTrue="1">
      <formula>"nein"</formula>
    </cfRule>
  </conditionalFormatting>
  <conditionalFormatting sqref="G19:G38">
    <cfRule type="cellIs" priority="3" dxfId="2" operator="equal" stopIfTrue="1">
      <formula>"Freigabe"</formula>
    </cfRule>
    <cfRule type="cellIs" priority="4" dxfId="1" operator="equal" stopIfTrue="1">
      <formula>"Sperrung"</formula>
    </cfRule>
    <cfRule type="cellIs" priority="5" dxfId="0" operator="equal" stopIfTrue="1">
      <formula>"Wiederholung"</formula>
    </cfRule>
  </conditionalFormatting>
  <dataValidations count="2">
    <dataValidation type="list" allowBlank="1" showInputMessage="1" showErrorMessage="1" sqref="F47:F59 F44:F45">
      <formula1>$K$3:$K$4</formula1>
    </dataValidation>
    <dataValidation type="list" allowBlank="1" showInputMessage="1" showErrorMessage="1" sqref="G19:G38">
      <formula1>$L$3:$L$5</formula1>
    </dataValidation>
  </dataValidations>
  <printOptions/>
  <pageMargins left="0.7874015748031497" right="0.5511811023622047" top="0.7480314960629921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mkolanowski-albrecht</dc:creator>
  <cp:keywords/>
  <dc:description/>
  <cp:lastModifiedBy>jlehmann</cp:lastModifiedBy>
  <cp:lastPrinted>2015-05-26T07:03:39Z</cp:lastPrinted>
  <dcterms:created xsi:type="dcterms:W3CDTF">2013-01-16T15:32:10Z</dcterms:created>
  <dcterms:modified xsi:type="dcterms:W3CDTF">2017-03-17T13:11:13Z</dcterms:modified>
  <cp:category/>
  <cp:version/>
  <cp:contentType/>
  <cp:contentStatus/>
</cp:coreProperties>
</file>